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4910" windowHeight="6555" activeTab="0"/>
  </bookViews>
  <sheets>
    <sheet name="Приложение 1" sheetId="1" r:id="rId1"/>
    <sheet name="Приложение 4" sheetId="2" r:id="rId2"/>
    <sheet name="Приложение 3 Развитие культуры" sheetId="3" r:id="rId3"/>
    <sheet name="Приложение 3 Развитие туризма" sheetId="4" r:id="rId4"/>
    <sheet name="Приложение 3 Патриот.воспитание" sheetId="5" r:id="rId5"/>
    <sheet name="Приложение 3 Безопасность ж.д." sheetId="6" r:id="rId6"/>
  </sheets>
  <externalReferences>
    <externalReference r:id="rId9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'Приложение 1'!$8:$10</definedName>
    <definedName name="_xlnm.Print_Titles" localSheetId="5">'Приложение 3 Безопасность ж.д.'!$17:$20</definedName>
    <definedName name="_xlnm.Print_Titles" localSheetId="2">'Приложение 3 Развитие культуры'!$17:$20</definedName>
    <definedName name="_xlnm.Print_Titles" localSheetId="1">'Приложение 4'!$9:$12</definedName>
    <definedName name="_xlnm.Print_Area" localSheetId="0">'Приложение 1'!$A$1:$J$46</definedName>
    <definedName name="_xlnm.Print_Area" localSheetId="1">'Приложение 4'!$A$1:$G$20</definedName>
  </definedNames>
  <calcPr fullCalcOnLoad="1"/>
</workbook>
</file>

<file path=xl/sharedStrings.xml><?xml version="1.0" encoding="utf-8"?>
<sst xmlns="http://schemas.openxmlformats.org/spreadsheetml/2006/main" count="350" uniqueCount="179">
  <si>
    <t xml:space="preserve">КРАТКАЯ ХАРАКТЕРИСТИКА </t>
  </si>
  <si>
    <t>ДЕЙСТВУЮЩЕЙ И (ИЛИ) ПЛАНИРУЕМОЙ ЦЕЛЕВОЙ ПРОГРАММЫ</t>
  </si>
  <si>
    <t>Основные показатели (индикаторы) программы:</t>
  </si>
  <si>
    <t>Наименование
показателей 
(индикаторов)
целевой 
программы</t>
  </si>
  <si>
    <t>Единица 
измерения</t>
  </si>
  <si>
    <t>Отчетный период</t>
  </si>
  <si>
    <t>Плановый период</t>
  </si>
  <si>
    <t>отчетный 
год</t>
  </si>
  <si>
    <t>текущий
финансовый
год</t>
  </si>
  <si>
    <t>очередной
финансовый
год</t>
  </si>
  <si>
    <t>очередной
финансовый
год + 2</t>
  </si>
  <si>
    <t>очередной 
финансовый 
год + 1</t>
  </si>
  <si>
    <t>Наименование программы: "Развитие культуры в Свердловской области"</t>
  </si>
  <si>
    <t>Статус программы: областная целевая программа</t>
  </si>
  <si>
    <t xml:space="preserve">Срок реализации программы: 2011-2015 гг. </t>
  </si>
  <si>
    <t>процентов</t>
  </si>
  <si>
    <t>Посещаемость музеев 
Свердловской области в расчете на 1000 жителей</t>
  </si>
  <si>
    <t>человек</t>
  </si>
  <si>
    <t>Посещаемость населением 
киносеансов, проводимых организациями, осуществляющими кинопоказ</t>
  </si>
  <si>
    <t>Доля выпускников детских школ искусств, поступивших на обучение в образовательные учреждения среднего профессионального образования в сфере культуры и искусства, от общего числа выпускников предыдущего года</t>
  </si>
  <si>
    <t>Доля государственных областных учреждений культуры и художественного образования в сфере культуры и искусства, требующих капитального ремонта</t>
  </si>
  <si>
    <t>Доля недвижимых объектов культурного наследия, относящихся к областной собственности, находящихся в удовлетворительном состоянии, в общем количестве объектов культурного наследия</t>
  </si>
  <si>
    <t>единиц</t>
  </si>
  <si>
    <t>Доля библиотечных фондов областных государственных и муниципальных библиотек, отраженных в электронных каталогах этих библиотек</t>
  </si>
  <si>
    <t>Доля областных государственных и муниципальных музеев, в которых используются информационные системы учета и ведения каталогов в электронном виде, в общем количестве областных государственных и муниципальных музеев</t>
  </si>
  <si>
    <t>Уровень удовлетворенности населения качеством и доступностью оказываемых населению государственных услуг в сфере культуры</t>
  </si>
  <si>
    <t>Наименование программы: "Развитие туризма в Свердловской области"</t>
  </si>
  <si>
    <t xml:space="preserve">Срок реализации программы: 2011-2016 гг. </t>
  </si>
  <si>
    <t>Объем туристского потока</t>
  </si>
  <si>
    <t>Численность граждан России, въезжающих в Свердловскую область с туристскими целями и размещенных в коллективных средствах размещения</t>
  </si>
  <si>
    <t>Инвестиции в основной капитал объектов туриндустрии (гостиницы и аналогичные средства размещения, туристско- рекреационные комплексы, горнолыжные центры, оздоровительные центры)</t>
  </si>
  <si>
    <t>Количество вновь введенных средств размещения</t>
  </si>
  <si>
    <t>Численность иностранных граждан, въезжающих в Свердловскую область с туристскими целями и размещенных в коллективных средствах размещения</t>
  </si>
  <si>
    <t>Вместимость номерного фонда в гостиницах и аналогичных средствах размещения</t>
  </si>
  <si>
    <t>Объем платных туристских услуг, оказанных населению</t>
  </si>
  <si>
    <t>Объем платных услуг гостиниц и аналогичных средств проживания</t>
  </si>
  <si>
    <t>Количество вновь созданных рабочих мест</t>
  </si>
  <si>
    <t>Количество экскурсионных маршрутов</t>
  </si>
  <si>
    <t>тыс.человек</t>
  </si>
  <si>
    <t>тыс.рублей</t>
  </si>
  <si>
    <t>Всего расходы на реализацию программы или подпрограммы</t>
  </si>
  <si>
    <t>в том числе за счет средств: областного бюджета</t>
  </si>
  <si>
    <t>федерального бюджета</t>
  </si>
  <si>
    <t xml:space="preserve">местных бюджетов </t>
  </si>
  <si>
    <t>внебюджетных источников</t>
  </si>
  <si>
    <t>Увеличение доли граждан, положительно оценивающих результаты проведения мероприятий по патриотическому воспитанию</t>
  </si>
  <si>
    <t>Увеличение доли обучающихся, участвующих в деятельности патриотических молодежных объединений</t>
  </si>
  <si>
    <t>Увеличение доли обучающихся, занимающихся техническими и военно- прикладными видами спорта</t>
  </si>
  <si>
    <t>Увеличение доли граждан допризывного возраста (15-18 лет), проходящих подготовку в оборонно- спортивных лагерях: 
-из числа обучающихся;
- из числа других категорий граждан</t>
  </si>
  <si>
    <t>Увеличение доли модернизированных музеев патриотической направленности в государственных образовательных учреждениях</t>
  </si>
  <si>
    <t>Увеличение доли государственных и муниципальных образовательных учреждений, реализующих инновационные программы патриотической направленности и участвующих в конкурсах на получение грантов</t>
  </si>
  <si>
    <t>Увеличение доли государственных образовательных учреждений, улучшивших учебно- материальные условия организации патриотического воспитания</t>
  </si>
  <si>
    <t>Увеличение доли руководителей военно-патриотических клубов, поисковых отрядов, прошедших курсы повышения квалификации</t>
  </si>
  <si>
    <t>процент</t>
  </si>
  <si>
    <t>7
2</t>
  </si>
  <si>
    <t>9
4</t>
  </si>
  <si>
    <t>11
6</t>
  </si>
  <si>
    <t>13
8</t>
  </si>
  <si>
    <t>Наименование программы: "Патриотическое воспитание граждан в Свердловской области" на 2011-2015 годы</t>
  </si>
  <si>
    <t>тыс. рублей</t>
  </si>
  <si>
    <t>Приложение 3</t>
  </si>
  <si>
    <t xml:space="preserve">к Порядку составления докладов </t>
  </si>
  <si>
    <t xml:space="preserve">о результатах и основных направлениях </t>
  </si>
  <si>
    <t xml:space="preserve">деятельности главных распорядителей </t>
  </si>
  <si>
    <t>средств областного бюджета</t>
  </si>
  <si>
    <t>Случаи экстремистских проявлений</t>
  </si>
  <si>
    <t>Увеличение числа педагогов, подготовленных для организации позитивной профилактической работы (ежегодно не менее 100 человек)</t>
  </si>
  <si>
    <t>Снижение количества населенных пунктов Свердловской области, в которых не выполняется условие нормативного времени прибытия подразделений пожарной охраны</t>
  </si>
  <si>
    <t>Наименование программы: "Безопасность жизнедеятельности населения Свердловской области" на 2011 -2015 годы"</t>
  </si>
  <si>
    <t>Количество зарегистрированных
 преступлений, в том числе:</t>
  </si>
  <si>
    <t>Количество преступлений, 
совершенных несовершеннолетними</t>
  </si>
  <si>
    <t>Количество преступлений, 
совершенных в состоянии алкогольного опьянения</t>
  </si>
  <si>
    <t>Количество преступлений, 
совершенных ранее совершавшими преступления</t>
  </si>
  <si>
    <t>Количество преступлений, 
совершенных в общественных местах, в том числе на улицах</t>
  </si>
  <si>
    <t>Количество дорожно- 
транспортных происшествий</t>
  </si>
  <si>
    <t>Обеспеченность подразделений 
милиции общественной безопасности основными материально - техническими средствами от норм положенности</t>
  </si>
  <si>
    <t>Повышение результата по индексу 
восприятия коррупции населением Свердловской области</t>
  </si>
  <si>
    <t>Снижение доли государственных 
гражданских служащих Свердловской области, допустивших нарушения требований антикоррупционного законодательства, к общему числу государственных гражданских служащих Свердловской области</t>
  </si>
  <si>
    <t>Повышение степени доверия к 
органам государственной власти Свердловской области на основе увеличения количества обращений граждан в органы государственной власти Свердловской области</t>
  </si>
  <si>
    <t>Увеличение числа оборудованных 
мест для содержания лиц, арестованных в административном порядке, а также иностранных граждан и лиц без гражданства, подлежащих депортации или административному выдворению по постановлению суда</t>
  </si>
  <si>
    <t>Повышение обеспечения исполнения 
решений судов в отношении лиц, совершивших административные правонарушения, и в отношении которых в качестве меры наказания принят административный арест, а также в отношении иностранных граждан и лиц без гражданства, подлежащих депортации или административному выдворению по постановлению суда наказания принят административный арест</t>
  </si>
  <si>
    <t>Увеличение числа оборудованных 
мест для подозреваемых и обвиняемых в совершении преступлений, на 25 мест</t>
  </si>
  <si>
    <t>Снижение масштаба незаконного 
потребления наркотиков в Свердловской области</t>
  </si>
  <si>
    <t xml:space="preserve">Увеличение числа подростков и 
молодежи от 14 до 30 лет, охваченной программами профилактики наркомании, токсикомании и алкоголизма на 5 процентов по отношению к предыдущему году </t>
  </si>
  <si>
    <t>Повышение уровня обеспеченности подразделений областных государственных бюджетных пожарно - технических учреждений по отдельным видам основных средств</t>
  </si>
  <si>
    <t>Снижение средней плоащади одного лесного пожара в сравнении со среднестатистическими данными за последние пять лет</t>
  </si>
  <si>
    <t>Увеличение количества лесных пожаров, ликвидированных в первые сутки с момента обнаружения</t>
  </si>
  <si>
    <t>Снижение средней стоимости тушения одного гектара плащади лесных пожаров</t>
  </si>
  <si>
    <t>Снижение удельного веса некачественной и опасной продукции, находящейся в обороте на территории Свердловской области</t>
  </si>
  <si>
    <t>Повышение уровня обеспеченности населения Свердловской области средствами индивидуальной защиты органов дыхания от потребного</t>
  </si>
  <si>
    <t>Повышение уровня информированности 
населения в сфере защиты прав потребителей</t>
  </si>
  <si>
    <t>Увеличение видов проводимых лабораторных исследований при клиническом осмотре непродуктивных и сельскохозяйственных животных для постановки и подтверждения диагноза не менее чем на 3 процента по отношению к предыдущему году</t>
  </si>
  <si>
    <t>Ежегодное увеличение количества обследуемых животных, принадлежащих физическим и юридическим лицам, до 10 процентов по отношению к предыдущему году</t>
  </si>
  <si>
    <t>Расширение перечня оказываемых услуг при проведении лечебно- профилактических мероприятий и диагностических исследований</t>
  </si>
  <si>
    <t>баллов</t>
  </si>
  <si>
    <t>мест</t>
  </si>
  <si>
    <t>96 (120000)</t>
  </si>
  <si>
    <t>92 (115000)</t>
  </si>
  <si>
    <t>88 (110000)</t>
  </si>
  <si>
    <t>84 (105000)</t>
  </si>
  <si>
    <t>процентов 
(человек)</t>
  </si>
  <si>
    <t>населенных 
пунктов</t>
  </si>
  <si>
    <t>гектаров</t>
  </si>
  <si>
    <t>рублей</t>
  </si>
  <si>
    <t>единиц 
информации на одного жителя</t>
  </si>
  <si>
    <t>голов</t>
  </si>
  <si>
    <t>видов услуги</t>
  </si>
  <si>
    <t xml:space="preserve">Всего расходы на реализацию программы </t>
  </si>
  <si>
    <t xml:space="preserve">Посещаемость населением  области культурно-досуговых мероприятий, проводимых учреждениями  культуры и образования в сфере культуры  </t>
  </si>
  <si>
    <t xml:space="preserve">Доля культурно-досуговых мероприятий для детей  от общего количества  проводимых мероприятий  </t>
  </si>
  <si>
    <t xml:space="preserve">Доля детей, посещающих культурно-досуговые учреждения и творческие кружки на постоянной основе     </t>
  </si>
  <si>
    <t>Доля мероприятий (спектаклей, концертов, творческих вечеров), проведенных государственными областными театрами и концертными организациями в рамках гастролей за пределами области и за рубежом, от общего количества мероприятий</t>
  </si>
  <si>
    <t>Доля учащихся детских школ искусств - победителей и призеров конкурсов, выставок, фестивалей различного статуса от общего числа учащихся детских школ искусств</t>
  </si>
  <si>
    <t xml:space="preserve">Доля муниципальных учреждений культуры и детских школ искусств, требующих капитального ремонта, от общего числа этих  учреждений </t>
  </si>
  <si>
    <t>Доля областных государственных библиотек, оснащенных современ-ными комплексными системами и средствами обеспечения сохран-ности и безопасности фондов, людей и зданий, от их общего количества</t>
  </si>
  <si>
    <t xml:space="preserve">Количество экземпляров новых поступлений в фонды общедоступных государственных и муниципальных библиотек Свердловской области в расчете на 1000 человек жителей
</t>
  </si>
  <si>
    <t>Доля государственных   областных образовательных учреждений в сфере культуры и искусства,  на базе которых созданы ресурсные и информационно - коммуникационные центры по работе с творчески одаренными детьми, от общего числа учреждений этого типа</t>
  </si>
  <si>
    <t>Доля библиотечных фондов общедоступных библиотек, представленных в электронной форме, от общего объема библиотечных фондов</t>
  </si>
  <si>
    <t>Доля государственных областных и центральных  муниципальных библиотек, имеющих веб-сайты в сети Интернет, через которые обеспечен доступ к имеющимся у них электронным фондам и электронным каталогам, от общего количества этих библиотек</t>
  </si>
  <si>
    <t>Доля мероприятий всероссийского и международного статуса, осуществленных организациями культуры и художественного образования, от общего количества мероприятий</t>
  </si>
  <si>
    <t xml:space="preserve">Доля коллективов самодеятельного художественного творчества, имеющих звание «народный (образцовый)», от общего коли-чества  коллективов самодеятельного художественного творчества </t>
  </si>
  <si>
    <t xml:space="preserve">Областная целевая программа "Развитие культуры в Свердловской области" на 2011-2015 годы </t>
  </si>
  <si>
    <t>Доля областных государственных музеев (с филиалами), оснащенных современными системами и средствами обеспечения сохранности и безопасности фондов, людей и зданий, от их общего количества</t>
  </si>
  <si>
    <t>15
10</t>
  </si>
  <si>
    <t>80 (100000)</t>
  </si>
  <si>
    <t>Приложение 1</t>
  </si>
  <si>
    <t xml:space="preserve">Основные показатели деятельности 
Министерства культуры и туризма Свердловской области </t>
  </si>
  <si>
    <t>Цели, задачи, показатели</t>
  </si>
  <si>
    <t>Единица измерения</t>
  </si>
  <si>
    <t>Целевое значение</t>
  </si>
  <si>
    <t>2011
план</t>
  </si>
  <si>
    <t xml:space="preserve">Цель 1.  Повышение качества жизни всех членов общества через создание условий для доступа к культурным ценностям и творческой реализации, усиление влияния культуры на процессы социальных преобразований и экономического развития Свердловской области. </t>
  </si>
  <si>
    <t>Задача 1. Повышение доступности и качества услуг, оказываемых населению в сфере культуры и формирование привлекательного имиджа Свердловской области средствами культуры и искусства</t>
  </si>
  <si>
    <t xml:space="preserve">Показатели: </t>
  </si>
  <si>
    <t>Количество спектаклей и концертов  (театров, концертных организаций)</t>
  </si>
  <si>
    <t>Количество зрителей на спектаклях, концертах</t>
  </si>
  <si>
    <t>тысяч человек</t>
  </si>
  <si>
    <t>Количество фильмов выданных в прокат</t>
  </si>
  <si>
    <t>тысяч экземпляров</t>
  </si>
  <si>
    <t>Количество работающих кино-видеоустановок</t>
  </si>
  <si>
    <t xml:space="preserve">Количество приобретенных экземпляров книжного фонда </t>
  </si>
  <si>
    <t>тыс. экземпляров</t>
  </si>
  <si>
    <t xml:space="preserve">Количество отремонтированных зданий, в которых расположены муниципальные  детские школы искусств </t>
  </si>
  <si>
    <t>зданий</t>
  </si>
  <si>
    <t xml:space="preserve">Количество  посещений библиотек </t>
  </si>
  <si>
    <t>Доля общедоступных библиотек, обеспечивающих доступ пользователей к электронным ресурсам сети Интернет</t>
  </si>
  <si>
    <t>процентов в общем количестве общедоступных библиотек (не менее)</t>
  </si>
  <si>
    <t>Количество книговыдач</t>
  </si>
  <si>
    <t>Количество посетителей музеев  (выставок)</t>
  </si>
  <si>
    <t xml:space="preserve">Количество культурно-досуговых мероприятий  </t>
  </si>
  <si>
    <t xml:space="preserve">Количество премий, стипендий, пособий,  иных  установленных  выплат работникам культуры    </t>
  </si>
  <si>
    <t xml:space="preserve">единиц </t>
  </si>
  <si>
    <t>Рост посещаемости населением проводимых культурно-досуговых мероприятий</t>
  </si>
  <si>
    <t>процентов к уровню 2010 года (не менее чем на)</t>
  </si>
  <si>
    <t xml:space="preserve"> Количество проектов международного, всероссийского, межрегионального уровня, осуществленных при участии Министерства культуры Свердловской области</t>
  </si>
  <si>
    <t>16.  Количество изданных экземпляров</t>
  </si>
  <si>
    <t xml:space="preserve">экземпляров </t>
  </si>
  <si>
    <t>Задача 2.  Сохранение, популяризация и развитие культурного и исторического наследия народов России, проживающих в Свердловской области, региональной специфики культурной сферы</t>
  </si>
  <si>
    <t xml:space="preserve">Количество мероприятий   по сохранению и охране памятников  истории и культуры </t>
  </si>
  <si>
    <t xml:space="preserve">Количество отреставрированных памятников  или  памятников, на которых проводятся ремонтно-реставрационные работы  </t>
  </si>
  <si>
    <t>Задача 3.  Сохранение и развитие кадрового и творческого потенциала сферы культуры</t>
  </si>
  <si>
    <t xml:space="preserve">Контингент учащихся </t>
  </si>
  <si>
    <t xml:space="preserve">Количество учащихся, получивших дополнительное образование </t>
  </si>
  <si>
    <t xml:space="preserve">Количество   мероприятий по  повышению квалификации педагогических кадров (научно-практических конференций, семинаров, мастер-классов и т.д.)     </t>
  </si>
  <si>
    <t xml:space="preserve">Количество творчески одаренных детей, участвующих в летней   оздоровительной кампании </t>
  </si>
  <si>
    <t>Цель  2.  Достижение устойчивого развития въездного и внутреннего туризма в Свердловской области, сбалансированное и рыночно обоснованное развитие туристской индустрии, обеспечивающей потребности граждан в качественных туристских услугах.</t>
  </si>
  <si>
    <t>Задача 1. Создание туристско-рекреационного комплекса Свердловской области с учетом сохранения целостности природных объектов туристического показа</t>
  </si>
  <si>
    <t xml:space="preserve">Показатель: </t>
  </si>
  <si>
    <t>Объем въездного туристкого потока</t>
  </si>
  <si>
    <t>Задача 2. Создание туристско - рекреационного комплекса Свердловской области с учетом сохранения целостности
 природных объектов туристического показа</t>
  </si>
  <si>
    <t>Приложение 4</t>
  </si>
  <si>
    <t>Распределение отчетных и планируемых расходов главного распорядителя средств областного бюджета по целям, задачам и целевым программам</t>
  </si>
  <si>
    <t>Задача 1 Повышение доступности и качества услуг, оказываемых населению в сфере культуры и формирование привлекательного имиджа Свердловской области средствами культуры и искусства</t>
  </si>
  <si>
    <t>Задача 2. Сохранение, популяризация и развитие культурного и исторического наследия народов России, проживающих в Свердловской области, региональной специфики культурной сферы</t>
  </si>
  <si>
    <t>Задача 3. Сохранение и развитие кадрового и творческого потенциала сферы культуры</t>
  </si>
  <si>
    <t>Цель 2 . Достижение устойчивого развития въездного и внутреннего туризма в Свердловской области, сбалансированное и рыночно обоснованное развитие туристской индустрии, обеспечивающей потребности граждан в качественных туристских услугах.</t>
  </si>
  <si>
    <t>Задача 1. Продвижение туристского продукта Свердловской области на российском и международном туристских рынках и формирование имиджа Свердловской области как привлекательного туристского региона.</t>
  </si>
  <si>
    <t>Задача 2. Создание туристско-рекреационного комплекса Свердловской области с учетом сохранения целостности природных объектов туристического показа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</si>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</sst>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_ ;\-#,##0\ "/>
    <numFmt numFmtId="166" formatCode="#,##0.0"/>
    <numFmt numFmtId="16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wrapText="1"/>
    </xf>
    <xf numFmtId="164" fontId="2" fillId="0" borderId="0" xfId="59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2" fillId="0" borderId="10" xfId="59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165" fontId="2" fillId="0" borderId="10" xfId="59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/>
    </xf>
    <xf numFmtId="167" fontId="5" fillId="0" borderId="10" xfId="0" applyNumberFormat="1" applyFont="1" applyFill="1" applyBorder="1" applyAlignment="1">
      <alignment horizontal="center" vertical="top"/>
    </xf>
    <xf numFmtId="167" fontId="5" fillId="0" borderId="10" xfId="59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167" fontId="2" fillId="0" borderId="10" xfId="0" applyNumberFormat="1" applyFont="1" applyBorder="1" applyAlignment="1">
      <alignment horizontal="justify" vertical="top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167" fontId="2" fillId="0" borderId="10" xfId="0" applyNumberFormat="1" applyFont="1" applyBorder="1" applyAlignment="1">
      <alignment horizontal="center" vertical="top" wrapText="1"/>
    </xf>
    <xf numFmtId="167" fontId="2" fillId="0" borderId="10" xfId="0" applyNumberFormat="1" applyFont="1" applyBorder="1" applyAlignment="1">
      <alignment horizontal="center"/>
    </xf>
    <xf numFmtId="167" fontId="2" fillId="0" borderId="0" xfId="0" applyNumberFormat="1" applyFont="1" applyAlignment="1">
      <alignment horizontal="justify" vertical="top"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wrapText="1"/>
    </xf>
    <xf numFmtId="167" fontId="2" fillId="32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justify" vertical="top"/>
    </xf>
    <xf numFmtId="167" fontId="5" fillId="32" borderId="10" xfId="59" applyNumberFormat="1" applyFont="1" applyFill="1" applyBorder="1" applyAlignment="1">
      <alignment horizontal="center" vertical="top"/>
    </xf>
    <xf numFmtId="0" fontId="2" fillId="32" borderId="0" xfId="0" applyFont="1" applyFill="1" applyAlignment="1">
      <alignment horizontal="justify" vertical="top"/>
    </xf>
    <xf numFmtId="1" fontId="2" fillId="0" borderId="10" xfId="0" applyNumberFormat="1" applyFont="1" applyBorder="1" applyAlignment="1">
      <alignment horizontal="center" wrapText="1"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8" fillId="0" borderId="0" xfId="52" applyFont="1" applyFill="1" applyAlignment="1">
      <alignment horizontal="left" vertical="top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0" xfId="52" applyFont="1" applyFill="1" applyBorder="1" applyAlignment="1">
      <alignment horizontal="center" vertical="top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52" applyFont="1" applyFill="1" applyBorder="1" applyAlignment="1">
      <alignment horizontal="center" vertical="top"/>
      <protection/>
    </xf>
    <xf numFmtId="0" fontId="8" fillId="0" borderId="0" xfId="52" applyFont="1" applyFill="1" applyAlignment="1">
      <alignment horizontal="center" vertical="top"/>
      <protection/>
    </xf>
    <xf numFmtId="0" fontId="9" fillId="0" borderId="10" xfId="52" applyFont="1" applyFill="1" applyBorder="1" applyAlignment="1">
      <alignment horizontal="left" vertical="top" wrapText="1"/>
      <protection/>
    </xf>
    <xf numFmtId="166" fontId="9" fillId="0" borderId="10" xfId="52" applyNumberFormat="1" applyFont="1" applyFill="1" applyBorder="1" applyAlignment="1">
      <alignment horizontal="right" vertical="top" wrapText="1"/>
      <protection/>
    </xf>
    <xf numFmtId="0" fontId="9" fillId="0" borderId="10" xfId="52" applyFont="1" applyFill="1" applyBorder="1" applyAlignment="1">
      <alignment horizontal="right" vertical="top" wrapText="1"/>
      <protection/>
    </xf>
    <xf numFmtId="4" fontId="9" fillId="0" borderId="10" xfId="52" applyNumberFormat="1" applyFont="1" applyFill="1" applyBorder="1" applyAlignment="1">
      <alignment horizontal="right" vertical="top" wrapText="1"/>
      <protection/>
    </xf>
    <xf numFmtId="3" fontId="9" fillId="0" borderId="10" xfId="52" applyNumberFormat="1" applyFont="1" applyFill="1" applyBorder="1" applyAlignment="1">
      <alignment horizontal="right" vertical="top"/>
      <protection/>
    </xf>
    <xf numFmtId="3" fontId="9" fillId="0" borderId="10" xfId="52" applyNumberFormat="1" applyFont="1" applyFill="1" applyBorder="1" applyAlignment="1">
      <alignment horizontal="right" vertical="top" wrapText="1"/>
      <protection/>
    </xf>
    <xf numFmtId="3" fontId="8" fillId="0" borderId="10" xfId="52" applyNumberFormat="1" applyFont="1" applyFill="1" applyBorder="1" applyAlignment="1">
      <alignment horizontal="right" vertical="top"/>
      <protection/>
    </xf>
    <xf numFmtId="0" fontId="9" fillId="0" borderId="10" xfId="52" applyFont="1" applyFill="1" applyBorder="1" applyAlignment="1">
      <alignment horizontal="left" vertical="top"/>
      <protection/>
    </xf>
    <xf numFmtId="0" fontId="9" fillId="0" borderId="0" xfId="52" applyFont="1" applyFill="1" applyAlignment="1">
      <alignment horizontal="left" vertical="top"/>
      <protection/>
    </xf>
    <xf numFmtId="0" fontId="9" fillId="0" borderId="10" xfId="52" applyFont="1" applyFill="1" applyBorder="1" applyAlignment="1">
      <alignment vertical="top" wrapText="1"/>
      <protection/>
    </xf>
    <xf numFmtId="4" fontId="9" fillId="0" borderId="10" xfId="52" applyNumberFormat="1" applyFont="1" applyFill="1" applyBorder="1" applyAlignment="1">
      <alignment vertical="top" wrapText="1"/>
      <protection/>
    </xf>
    <xf numFmtId="166" fontId="9" fillId="0" borderId="10" xfId="52" applyNumberFormat="1" applyFont="1" applyFill="1" applyBorder="1" applyAlignment="1">
      <alignment vertical="top" wrapText="1"/>
      <protection/>
    </xf>
    <xf numFmtId="0" fontId="9" fillId="0" borderId="0" xfId="52" applyFont="1" applyFill="1" applyBorder="1" applyAlignment="1">
      <alignment vertical="top" wrapText="1"/>
      <protection/>
    </xf>
    <xf numFmtId="166" fontId="9" fillId="0" borderId="0" xfId="52" applyNumberFormat="1" applyFont="1" applyFill="1" applyBorder="1" applyAlignment="1">
      <alignment vertical="top" wrapText="1"/>
      <protection/>
    </xf>
    <xf numFmtId="4" fontId="8" fillId="0" borderId="0" xfId="52" applyNumberFormat="1" applyFont="1" applyFill="1" applyAlignment="1">
      <alignment horizontal="left" vertical="top"/>
      <protection/>
    </xf>
    <xf numFmtId="0" fontId="7" fillId="0" borderId="0" xfId="52" applyFont="1" applyFill="1" applyAlignment="1">
      <alignment horizontal="center" vertical="top" wrapText="1"/>
      <protection/>
    </xf>
    <xf numFmtId="0" fontId="7" fillId="0" borderId="11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7" fillId="0" borderId="13" xfId="52" applyFont="1" applyFill="1" applyBorder="1" applyAlignment="1">
      <alignment horizontal="center" vertical="top" wrapText="1"/>
      <protection/>
    </xf>
    <xf numFmtId="0" fontId="7" fillId="0" borderId="11" xfId="52" applyFont="1" applyFill="1" applyBorder="1" applyAlignment="1">
      <alignment horizontal="left" vertical="top" wrapText="1"/>
      <protection/>
    </xf>
    <xf numFmtId="0" fontId="7" fillId="0" borderId="12" xfId="52" applyFont="1" applyFill="1" applyBorder="1" applyAlignment="1">
      <alignment horizontal="left" vertical="top" wrapText="1"/>
      <protection/>
    </xf>
    <xf numFmtId="0" fontId="7" fillId="0" borderId="13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4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0" xfId="52" applyFont="1" applyFill="1" applyBorder="1" applyAlignment="1">
      <alignment horizontal="center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7" xfId="52" applyFont="1" applyFill="1" applyBorder="1" applyAlignment="1">
      <alignment horizontal="justify" vertical="top" wrapText="1"/>
      <protection/>
    </xf>
    <xf numFmtId="0" fontId="7" fillId="0" borderId="18" xfId="52" applyFont="1" applyFill="1" applyBorder="1" applyAlignment="1">
      <alignment horizontal="justify" vertical="top" wrapText="1"/>
      <protection/>
    </xf>
    <xf numFmtId="0" fontId="7" fillId="0" borderId="19" xfId="52" applyFont="1" applyFill="1" applyBorder="1" applyAlignment="1">
      <alignment horizontal="justify" vertical="top" wrapText="1"/>
      <protection/>
    </xf>
    <xf numFmtId="0" fontId="7" fillId="0" borderId="17" xfId="52" applyFont="1" applyFill="1" applyBorder="1" applyAlignment="1">
      <alignment horizontal="left" vertical="top" wrapText="1"/>
      <protection/>
    </xf>
    <xf numFmtId="0" fontId="7" fillId="0" borderId="18" xfId="52" applyFont="1" applyFill="1" applyBorder="1" applyAlignment="1">
      <alignment horizontal="left" vertical="top" wrapText="1"/>
      <protection/>
    </xf>
    <xf numFmtId="0" fontId="7" fillId="0" borderId="19" xfId="52" applyFont="1" applyFill="1" applyBorder="1" applyAlignment="1">
      <alignment horizontal="left" vertical="top" wrapText="1"/>
      <protection/>
    </xf>
    <xf numFmtId="0" fontId="7" fillId="0" borderId="18" xfId="52" applyFont="1" applyFill="1" applyBorder="1" applyAlignment="1">
      <alignment horizontal="left" vertical="top"/>
      <protection/>
    </xf>
    <xf numFmtId="0" fontId="7" fillId="0" borderId="19" xfId="52" applyFont="1" applyFill="1" applyBorder="1" applyAlignment="1">
      <alignment horizontal="left" vertical="top"/>
      <protection/>
    </xf>
    <xf numFmtId="0" fontId="9" fillId="0" borderId="10" xfId="52" applyFont="1" applyFill="1" applyBorder="1" applyAlignment="1">
      <alignment horizontal="justify" vertical="top" wrapText="1"/>
      <protection/>
    </xf>
    <xf numFmtId="0" fontId="10" fillId="0" borderId="0" xfId="52" applyFont="1" applyFill="1" applyAlignment="1">
      <alignment horizontal="center" vertical="top" wrapText="1"/>
      <protection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52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,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4 -2012"/>
      <sheetName val="Ф4 -2011 по факт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view="pageBreakPreview" zoomScale="75" zoomScaleSheetLayoutView="75" zoomScalePageLayoutView="0" workbookViewId="0" topLeftCell="A1">
      <selection activeCell="J33" sqref="J33"/>
    </sheetView>
  </sheetViews>
  <sheetFormatPr defaultColWidth="8.8515625" defaultRowHeight="15"/>
  <cols>
    <col min="1" max="1" width="49.57421875" style="53" customWidth="1"/>
    <col min="2" max="2" width="14.140625" style="53" customWidth="1"/>
    <col min="3" max="3" width="10.140625" style="53" hidden="1" customWidth="1"/>
    <col min="4" max="4" width="8.8515625" style="53" hidden="1" customWidth="1"/>
    <col min="5" max="5" width="8.8515625" style="53" customWidth="1"/>
    <col min="6" max="6" width="10.421875" style="53" customWidth="1"/>
    <col min="7" max="7" width="8.8515625" style="53" customWidth="1"/>
    <col min="8" max="9" width="10.7109375" style="53" customWidth="1"/>
    <col min="10" max="10" width="13.28125" style="53" customWidth="1"/>
    <col min="11" max="16384" width="8.8515625" style="53" customWidth="1"/>
  </cols>
  <sheetData>
    <row r="1" spans="1:10" s="51" customFormat="1" ht="18.75">
      <c r="A1" s="50"/>
      <c r="J1" s="52" t="s">
        <v>125</v>
      </c>
    </row>
    <row r="2" spans="1:10" s="51" customFormat="1" ht="18.75">
      <c r="A2" s="50"/>
      <c r="J2" s="52" t="s">
        <v>61</v>
      </c>
    </row>
    <row r="3" spans="1:10" s="51" customFormat="1" ht="18.75">
      <c r="A3" s="50"/>
      <c r="J3" s="52" t="s">
        <v>62</v>
      </c>
    </row>
    <row r="4" spans="1:10" s="51" customFormat="1" ht="18.75">
      <c r="A4" s="50"/>
      <c r="J4" s="52" t="s">
        <v>63</v>
      </c>
    </row>
    <row r="5" spans="1:10" s="51" customFormat="1" ht="18.75">
      <c r="A5" s="50"/>
      <c r="J5" s="52" t="s">
        <v>64</v>
      </c>
    </row>
    <row r="6" spans="1:10" ht="33" customHeight="1">
      <c r="A6" s="74" t="s">
        <v>126</v>
      </c>
      <c r="B6" s="74"/>
      <c r="C6" s="74"/>
      <c r="D6" s="74"/>
      <c r="E6" s="74"/>
      <c r="F6" s="74"/>
      <c r="G6" s="74"/>
      <c r="H6" s="74"/>
      <c r="I6" s="74"/>
      <c r="J6" s="74"/>
    </row>
    <row r="8" spans="1:10" ht="15" customHeight="1">
      <c r="A8" s="75" t="s">
        <v>127</v>
      </c>
      <c r="B8" s="78" t="s">
        <v>128</v>
      </c>
      <c r="C8" s="81" t="s">
        <v>5</v>
      </c>
      <c r="D8" s="81"/>
      <c r="E8" s="81"/>
      <c r="F8" s="81"/>
      <c r="G8" s="82" t="s">
        <v>6</v>
      </c>
      <c r="H8" s="82"/>
      <c r="I8" s="83"/>
      <c r="J8" s="78" t="s">
        <v>129</v>
      </c>
    </row>
    <row r="9" spans="1:10" ht="15" customHeight="1">
      <c r="A9" s="76"/>
      <c r="B9" s="79"/>
      <c r="C9" s="81"/>
      <c r="D9" s="81"/>
      <c r="E9" s="81"/>
      <c r="F9" s="81"/>
      <c r="G9" s="84"/>
      <c r="H9" s="84"/>
      <c r="I9" s="85"/>
      <c r="J9" s="79"/>
    </row>
    <row r="10" spans="1:10" ht="33.75" customHeight="1">
      <c r="A10" s="77"/>
      <c r="B10" s="80"/>
      <c r="C10" s="54">
        <v>2010</v>
      </c>
      <c r="D10" s="54" t="s">
        <v>130</v>
      </c>
      <c r="E10" s="54">
        <v>2011</v>
      </c>
      <c r="F10" s="54">
        <v>2012</v>
      </c>
      <c r="G10" s="55">
        <v>2013</v>
      </c>
      <c r="H10" s="54">
        <v>2014</v>
      </c>
      <c r="I10" s="54">
        <v>2015</v>
      </c>
      <c r="J10" s="80"/>
    </row>
    <row r="11" spans="1:10" s="58" customFormat="1" ht="16.5" customHeight="1">
      <c r="A11" s="56">
        <v>1</v>
      </c>
      <c r="B11" s="56">
        <v>2</v>
      </c>
      <c r="C11" s="56">
        <v>3</v>
      </c>
      <c r="D11" s="56">
        <v>4</v>
      </c>
      <c r="E11" s="56">
        <v>4</v>
      </c>
      <c r="F11" s="56">
        <v>5</v>
      </c>
      <c r="G11" s="57">
        <v>6</v>
      </c>
      <c r="H11" s="56">
        <v>7</v>
      </c>
      <c r="I11" s="56">
        <v>8</v>
      </c>
      <c r="J11" s="57">
        <v>9</v>
      </c>
    </row>
    <row r="12" spans="1:10" ht="48" customHeight="1">
      <c r="A12" s="86" t="s">
        <v>131</v>
      </c>
      <c r="B12" s="87"/>
      <c r="C12" s="87"/>
      <c r="D12" s="87"/>
      <c r="E12" s="87"/>
      <c r="F12" s="87"/>
      <c r="G12" s="87"/>
      <c r="H12" s="87"/>
      <c r="I12" s="87"/>
      <c r="J12" s="88"/>
    </row>
    <row r="13" spans="1:10" ht="33.75" customHeight="1">
      <c r="A13" s="89" t="s">
        <v>132</v>
      </c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6.5" customHeight="1">
      <c r="A14" s="89" t="s">
        <v>133</v>
      </c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31.5">
      <c r="A15" s="59" t="s">
        <v>134</v>
      </c>
      <c r="B15" s="59" t="s">
        <v>22</v>
      </c>
      <c r="C15" s="60">
        <v>3452</v>
      </c>
      <c r="D15" s="60">
        <v>3481</v>
      </c>
      <c r="E15" s="60">
        <v>3481</v>
      </c>
      <c r="F15" s="60">
        <v>3530</v>
      </c>
      <c r="G15" s="60">
        <v>3560</v>
      </c>
      <c r="H15" s="60">
        <v>3575</v>
      </c>
      <c r="I15" s="60">
        <v>3582</v>
      </c>
      <c r="J15" s="60">
        <v>3633</v>
      </c>
    </row>
    <row r="16" spans="1:10" ht="15" customHeight="1">
      <c r="A16" s="59" t="s">
        <v>135</v>
      </c>
      <c r="B16" s="59" t="s">
        <v>136</v>
      </c>
      <c r="C16" s="60">
        <v>769.4</v>
      </c>
      <c r="D16" s="60">
        <v>784.4</v>
      </c>
      <c r="E16" s="60">
        <v>784.6</v>
      </c>
      <c r="F16" s="60">
        <v>787.4</v>
      </c>
      <c r="G16" s="60">
        <v>790.4</v>
      </c>
      <c r="H16" s="60">
        <v>795.1</v>
      </c>
      <c r="I16" s="60">
        <v>812.2</v>
      </c>
      <c r="J16" s="60">
        <v>795.1</v>
      </c>
    </row>
    <row r="17" spans="1:10" ht="31.5">
      <c r="A17" s="59" t="s">
        <v>137</v>
      </c>
      <c r="B17" s="59" t="s">
        <v>138</v>
      </c>
      <c r="C17" s="61">
        <v>4.2</v>
      </c>
      <c r="D17" s="61">
        <v>4.2</v>
      </c>
      <c r="E17" s="61">
        <v>4.164</v>
      </c>
      <c r="F17" s="61">
        <v>4.2</v>
      </c>
      <c r="G17" s="61">
        <v>4.2</v>
      </c>
      <c r="H17" s="61">
        <v>4.2</v>
      </c>
      <c r="I17" s="61">
        <v>4.169</v>
      </c>
      <c r="J17" s="61">
        <v>4.2</v>
      </c>
    </row>
    <row r="18" spans="1:10" ht="15" customHeight="1">
      <c r="A18" s="59" t="s">
        <v>139</v>
      </c>
      <c r="B18" s="59" t="s">
        <v>22</v>
      </c>
      <c r="C18" s="61">
        <v>24</v>
      </c>
      <c r="D18" s="61">
        <v>25</v>
      </c>
      <c r="E18" s="61">
        <v>25</v>
      </c>
      <c r="F18" s="61">
        <v>24</v>
      </c>
      <c r="G18" s="61">
        <v>23</v>
      </c>
      <c r="H18" s="61">
        <v>22</v>
      </c>
      <c r="I18" s="61">
        <v>21</v>
      </c>
      <c r="J18" s="61">
        <v>24</v>
      </c>
    </row>
    <row r="19" spans="1:10" ht="36" customHeight="1">
      <c r="A19" s="59" t="s">
        <v>140</v>
      </c>
      <c r="B19" s="59" t="s">
        <v>141</v>
      </c>
      <c r="C19" s="62">
        <f>14214000/120/1000</f>
        <v>118.45</v>
      </c>
      <c r="D19" s="62">
        <f>13929/120</f>
        <v>116.075</v>
      </c>
      <c r="E19" s="64">
        <v>284</v>
      </c>
      <c r="F19" s="64">
        <v>104</v>
      </c>
      <c r="G19" s="64">
        <v>145</v>
      </c>
      <c r="H19" s="64">
        <v>129</v>
      </c>
      <c r="I19" s="64">
        <v>154</v>
      </c>
      <c r="J19" s="63">
        <v>154</v>
      </c>
    </row>
    <row r="20" spans="1:10" ht="48" customHeight="1">
      <c r="A20" s="59" t="s">
        <v>142</v>
      </c>
      <c r="B20" s="59" t="s">
        <v>143</v>
      </c>
      <c r="C20" s="64">
        <v>0</v>
      </c>
      <c r="D20" s="64">
        <v>0</v>
      </c>
      <c r="E20" s="64">
        <v>0</v>
      </c>
      <c r="F20" s="64">
        <v>0</v>
      </c>
      <c r="G20" s="64">
        <v>4</v>
      </c>
      <c r="H20" s="64">
        <v>10</v>
      </c>
      <c r="I20" s="64">
        <v>15</v>
      </c>
      <c r="J20" s="65">
        <v>10</v>
      </c>
    </row>
    <row r="21" spans="1:10" ht="31.5">
      <c r="A21" s="59" t="s">
        <v>144</v>
      </c>
      <c r="B21" s="59" t="s">
        <v>136</v>
      </c>
      <c r="C21" s="61">
        <v>311.2</v>
      </c>
      <c r="D21" s="61">
        <v>353.2</v>
      </c>
      <c r="E21" s="61">
        <v>454.2</v>
      </c>
      <c r="F21" s="61">
        <v>360</v>
      </c>
      <c r="G21" s="61">
        <v>364</v>
      </c>
      <c r="H21" s="61">
        <v>366.1</v>
      </c>
      <c r="I21" s="61">
        <v>370</v>
      </c>
      <c r="J21" s="61">
        <v>370</v>
      </c>
    </row>
    <row r="22" spans="1:10" ht="110.25">
      <c r="A22" s="59" t="s">
        <v>145</v>
      </c>
      <c r="B22" s="59" t="s">
        <v>146</v>
      </c>
      <c r="C22" s="61"/>
      <c r="D22" s="61">
        <v>31</v>
      </c>
      <c r="E22" s="61">
        <v>31</v>
      </c>
      <c r="F22" s="61">
        <v>40</v>
      </c>
      <c r="G22" s="61">
        <v>48</v>
      </c>
      <c r="H22" s="61">
        <v>57</v>
      </c>
      <c r="I22" s="61">
        <v>65</v>
      </c>
      <c r="J22" s="61">
        <v>65</v>
      </c>
    </row>
    <row r="23" spans="1:10" ht="15" customHeight="1">
      <c r="A23" s="59" t="s">
        <v>147</v>
      </c>
      <c r="B23" s="59" t="s">
        <v>138</v>
      </c>
      <c r="C23" s="61">
        <v>1955</v>
      </c>
      <c r="D23" s="61">
        <v>1950</v>
      </c>
      <c r="E23" s="61">
        <v>1894</v>
      </c>
      <c r="F23" s="61">
        <v>1910</v>
      </c>
      <c r="G23" s="61">
        <v>1920</v>
      </c>
      <c r="H23" s="61">
        <v>1930</v>
      </c>
      <c r="I23" s="61">
        <v>1940</v>
      </c>
      <c r="J23" s="61">
        <v>1940</v>
      </c>
    </row>
    <row r="24" spans="1:10" ht="15" customHeight="1">
      <c r="A24" s="59" t="s">
        <v>148</v>
      </c>
      <c r="B24" s="59" t="s">
        <v>136</v>
      </c>
      <c r="C24" s="61">
        <v>632</v>
      </c>
      <c r="D24" s="61">
        <v>635</v>
      </c>
      <c r="E24" s="61">
        <v>639.8</v>
      </c>
      <c r="F24" s="61">
        <v>638</v>
      </c>
      <c r="G24" s="61">
        <v>640</v>
      </c>
      <c r="H24" s="61">
        <v>650</v>
      </c>
      <c r="I24" s="61">
        <v>660</v>
      </c>
      <c r="J24" s="61">
        <v>650</v>
      </c>
    </row>
    <row r="25" spans="1:10" ht="19.5" customHeight="1">
      <c r="A25" s="59" t="s">
        <v>149</v>
      </c>
      <c r="B25" s="59" t="s">
        <v>22</v>
      </c>
      <c r="C25" s="64">
        <v>1125</v>
      </c>
      <c r="D25" s="64">
        <v>1113</v>
      </c>
      <c r="E25" s="64">
        <f>295+616</f>
        <v>911</v>
      </c>
      <c r="F25" s="64">
        <v>911</v>
      </c>
      <c r="G25" s="64">
        <v>911</v>
      </c>
      <c r="H25" s="64">
        <v>911</v>
      </c>
      <c r="I25" s="64">
        <v>911</v>
      </c>
      <c r="J25" s="64">
        <v>911</v>
      </c>
    </row>
    <row r="26" spans="1:10" ht="34.5" customHeight="1">
      <c r="A26" s="59" t="s">
        <v>150</v>
      </c>
      <c r="B26" s="59" t="s">
        <v>151</v>
      </c>
      <c r="C26" s="61">
        <v>161</v>
      </c>
      <c r="D26" s="61">
        <v>161</v>
      </c>
      <c r="E26" s="61">
        <v>161</v>
      </c>
      <c r="F26" s="61">
        <v>161</v>
      </c>
      <c r="G26" s="61">
        <v>161</v>
      </c>
      <c r="H26" s="61">
        <v>161</v>
      </c>
      <c r="I26" s="61">
        <v>161</v>
      </c>
      <c r="J26" s="61">
        <v>161</v>
      </c>
    </row>
    <row r="27" spans="1:10" ht="78.75">
      <c r="A27" s="59" t="s">
        <v>152</v>
      </c>
      <c r="B27" s="59" t="s">
        <v>153</v>
      </c>
      <c r="C27" s="61"/>
      <c r="D27" s="61">
        <v>3</v>
      </c>
      <c r="E27" s="61">
        <v>3</v>
      </c>
      <c r="F27" s="61">
        <v>6</v>
      </c>
      <c r="G27" s="61">
        <v>10</v>
      </c>
      <c r="H27" s="61">
        <v>15</v>
      </c>
      <c r="I27" s="61">
        <v>20</v>
      </c>
      <c r="J27" s="61">
        <v>20</v>
      </c>
    </row>
    <row r="28" spans="1:10" ht="65.25" customHeight="1" hidden="1">
      <c r="A28" s="59" t="s">
        <v>154</v>
      </c>
      <c r="B28" s="59" t="s">
        <v>22</v>
      </c>
      <c r="C28" s="61">
        <v>20</v>
      </c>
      <c r="D28" s="61">
        <v>9</v>
      </c>
      <c r="E28" s="61"/>
      <c r="F28" s="61">
        <v>9</v>
      </c>
      <c r="G28" s="61">
        <v>9</v>
      </c>
      <c r="H28" s="61">
        <v>9</v>
      </c>
      <c r="I28" s="61"/>
      <c r="J28" s="61">
        <v>9</v>
      </c>
    </row>
    <row r="29" spans="1:10" ht="20.25" customHeight="1" hidden="1">
      <c r="A29" s="59" t="s">
        <v>155</v>
      </c>
      <c r="B29" s="59" t="s">
        <v>156</v>
      </c>
      <c r="C29" s="61">
        <v>12800</v>
      </c>
      <c r="D29" s="61">
        <v>13100</v>
      </c>
      <c r="E29" s="61"/>
      <c r="F29" s="61">
        <v>13200</v>
      </c>
      <c r="G29" s="61">
        <v>14400</v>
      </c>
      <c r="H29" s="61">
        <v>15600</v>
      </c>
      <c r="I29" s="61"/>
      <c r="J29" s="61">
        <v>15600</v>
      </c>
    </row>
    <row r="30" spans="1:13" ht="35.25" customHeight="1">
      <c r="A30" s="89" t="s">
        <v>157</v>
      </c>
      <c r="B30" s="90"/>
      <c r="C30" s="90"/>
      <c r="D30" s="90"/>
      <c r="E30" s="90"/>
      <c r="F30" s="90"/>
      <c r="G30" s="90"/>
      <c r="H30" s="90"/>
      <c r="I30" s="90"/>
      <c r="J30" s="91"/>
      <c r="M30" s="53">
        <v>43136</v>
      </c>
    </row>
    <row r="31" spans="1:13" ht="15.75">
      <c r="A31" s="89" t="s">
        <v>133</v>
      </c>
      <c r="B31" s="90"/>
      <c r="C31" s="90"/>
      <c r="D31" s="90"/>
      <c r="E31" s="90"/>
      <c r="F31" s="90"/>
      <c r="G31" s="90"/>
      <c r="H31" s="90"/>
      <c r="I31" s="90"/>
      <c r="J31" s="91"/>
      <c r="M31" s="53">
        <v>40213</v>
      </c>
    </row>
    <row r="32" spans="1:13" ht="53.25" customHeight="1">
      <c r="A32" s="59" t="s">
        <v>158</v>
      </c>
      <c r="B32" s="59" t="s">
        <v>22</v>
      </c>
      <c r="C32" s="61">
        <v>420</v>
      </c>
      <c r="D32" s="61">
        <v>460</v>
      </c>
      <c r="E32" s="61">
        <v>475</v>
      </c>
      <c r="F32" s="61">
        <v>510</v>
      </c>
      <c r="G32" s="61">
        <v>550</v>
      </c>
      <c r="H32" s="61">
        <v>560</v>
      </c>
      <c r="I32" s="61">
        <v>570</v>
      </c>
      <c r="J32" s="61">
        <v>570</v>
      </c>
      <c r="M32" s="53">
        <f>M30/M31</f>
        <v>1.0726879367368762</v>
      </c>
    </row>
    <row r="33" spans="1:10" ht="60.75" customHeight="1">
      <c r="A33" s="59" t="s">
        <v>159</v>
      </c>
      <c r="B33" s="59" t="s">
        <v>22</v>
      </c>
      <c r="C33" s="61">
        <v>6</v>
      </c>
      <c r="D33" s="61">
        <v>5</v>
      </c>
      <c r="E33" s="61">
        <v>6</v>
      </c>
      <c r="F33" s="61">
        <v>6</v>
      </c>
      <c r="G33" s="61">
        <v>6</v>
      </c>
      <c r="H33" s="61">
        <v>6</v>
      </c>
      <c r="I33" s="61">
        <v>6</v>
      </c>
      <c r="J33" s="61">
        <v>6</v>
      </c>
    </row>
    <row r="34" spans="1:10" ht="17.25" customHeight="1">
      <c r="A34" s="89" t="s">
        <v>160</v>
      </c>
      <c r="B34" s="90"/>
      <c r="C34" s="90"/>
      <c r="D34" s="90"/>
      <c r="E34" s="90"/>
      <c r="F34" s="90"/>
      <c r="G34" s="90"/>
      <c r="H34" s="90"/>
      <c r="I34" s="90"/>
      <c r="J34" s="91"/>
    </row>
    <row r="35" spans="1:10" ht="15.75">
      <c r="A35" s="89" t="s">
        <v>133</v>
      </c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5.75">
      <c r="A36" s="59" t="s">
        <v>161</v>
      </c>
      <c r="B36" s="59" t="s">
        <v>17</v>
      </c>
      <c r="C36" s="64">
        <v>2175</v>
      </c>
      <c r="D36" s="64">
        <v>2185</v>
      </c>
      <c r="E36" s="64">
        <v>2247</v>
      </c>
      <c r="F36" s="64">
        <v>2237</v>
      </c>
      <c r="G36" s="64">
        <v>2237</v>
      </c>
      <c r="H36" s="64">
        <v>2237</v>
      </c>
      <c r="I36" s="64">
        <v>2237</v>
      </c>
      <c r="J36" s="64">
        <v>2237</v>
      </c>
    </row>
    <row r="37" spans="1:10" ht="33.75" customHeight="1">
      <c r="A37" s="59" t="s">
        <v>162</v>
      </c>
      <c r="B37" s="59" t="s">
        <v>17</v>
      </c>
      <c r="C37" s="64">
        <v>330</v>
      </c>
      <c r="D37" s="64">
        <v>330</v>
      </c>
      <c r="E37" s="64">
        <v>330</v>
      </c>
      <c r="F37" s="64">
        <v>330</v>
      </c>
      <c r="G37" s="64">
        <v>330</v>
      </c>
      <c r="H37" s="64">
        <v>330</v>
      </c>
      <c r="I37" s="64">
        <v>330</v>
      </c>
      <c r="J37" s="64">
        <v>330</v>
      </c>
    </row>
    <row r="38" spans="1:27" ht="66" customHeight="1">
      <c r="A38" s="59" t="s">
        <v>163</v>
      </c>
      <c r="B38" s="59" t="s">
        <v>22</v>
      </c>
      <c r="C38" s="64">
        <v>25</v>
      </c>
      <c r="D38" s="64">
        <v>25</v>
      </c>
      <c r="E38" s="64">
        <v>25</v>
      </c>
      <c r="F38" s="64">
        <v>25</v>
      </c>
      <c r="G38" s="64">
        <v>25</v>
      </c>
      <c r="H38" s="64">
        <v>25</v>
      </c>
      <c r="I38" s="64">
        <v>25</v>
      </c>
      <c r="J38" s="64">
        <v>25</v>
      </c>
      <c r="T38" s="53">
        <v>40213</v>
      </c>
      <c r="U38" s="53">
        <v>39226</v>
      </c>
      <c r="V38" s="53">
        <f>T39/U38</f>
        <v>1.022994952327538</v>
      </c>
      <c r="AA38" s="53">
        <f>1.07268+1.002118+1.022995+1.3661884-4+1</f>
        <v>1.4639813999999998</v>
      </c>
    </row>
    <row r="39" spans="1:30" ht="37.5" customHeight="1">
      <c r="A39" s="59" t="s">
        <v>164</v>
      </c>
      <c r="B39" s="59" t="s">
        <v>17</v>
      </c>
      <c r="C39" s="61">
        <v>76</v>
      </c>
      <c r="D39" s="61">
        <v>76</v>
      </c>
      <c r="E39" s="61">
        <v>76</v>
      </c>
      <c r="F39" s="61">
        <v>90</v>
      </c>
      <c r="G39" s="61">
        <v>76</v>
      </c>
      <c r="H39" s="61">
        <v>76</v>
      </c>
      <c r="I39" s="61">
        <v>76</v>
      </c>
      <c r="J39" s="61">
        <v>76</v>
      </c>
      <c r="T39" s="53">
        <v>40128</v>
      </c>
      <c r="V39" s="53">
        <f>U38/28712</f>
        <v>1.3661883533017554</v>
      </c>
      <c r="AA39" s="53">
        <f>AA38^(1/5)</f>
        <v>1.079212860036064</v>
      </c>
      <c r="AC39" s="53">
        <f>23.4+7.92</f>
        <v>31.32</v>
      </c>
      <c r="AD39" s="53">
        <f>43136/15056</f>
        <v>2.8650371944739637</v>
      </c>
    </row>
    <row r="40" spans="1:30" ht="49.5" customHeight="1">
      <c r="A40" s="89" t="s">
        <v>165</v>
      </c>
      <c r="B40" s="90"/>
      <c r="C40" s="90"/>
      <c r="D40" s="90"/>
      <c r="E40" s="90"/>
      <c r="F40" s="90"/>
      <c r="G40" s="90"/>
      <c r="H40" s="90"/>
      <c r="I40" s="90"/>
      <c r="J40" s="91"/>
      <c r="T40" s="53">
        <f>T38/T39</f>
        <v>1.0021182216905902</v>
      </c>
      <c r="AD40" s="53">
        <f>AD39^(1/4)</f>
        <v>1.301015785885088</v>
      </c>
    </row>
    <row r="41" spans="1:10" ht="31.5" customHeight="1">
      <c r="A41" s="89" t="s">
        <v>166</v>
      </c>
      <c r="B41" s="90"/>
      <c r="C41" s="90"/>
      <c r="D41" s="90"/>
      <c r="E41" s="90"/>
      <c r="F41" s="90"/>
      <c r="G41" s="90"/>
      <c r="H41" s="90"/>
      <c r="I41" s="90"/>
      <c r="J41" s="91"/>
    </row>
    <row r="42" spans="1:10" ht="15.75">
      <c r="A42" s="89" t="s">
        <v>167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33" customHeight="1">
      <c r="A43" s="59" t="s">
        <v>168</v>
      </c>
      <c r="B43" s="59" t="s">
        <v>136</v>
      </c>
      <c r="C43" s="61">
        <v>1187.6</v>
      </c>
      <c r="D43" s="61">
        <v>1433.1</v>
      </c>
      <c r="E43" s="61">
        <v>1501.8</v>
      </c>
      <c r="F43" s="61">
        <v>1791.4</v>
      </c>
      <c r="G43" s="61">
        <v>2239.3</v>
      </c>
      <c r="H43" s="61">
        <v>2799.1</v>
      </c>
      <c r="I43" s="61">
        <v>3500</v>
      </c>
      <c r="J43" s="61">
        <v>3500</v>
      </c>
    </row>
    <row r="44" spans="1:10" ht="36.75" customHeight="1">
      <c r="A44" s="89" t="s">
        <v>169</v>
      </c>
      <c r="B44" s="92"/>
      <c r="C44" s="92"/>
      <c r="D44" s="92"/>
      <c r="E44" s="92"/>
      <c r="F44" s="92"/>
      <c r="G44" s="92"/>
      <c r="H44" s="92"/>
      <c r="I44" s="92"/>
      <c r="J44" s="93"/>
    </row>
    <row r="45" spans="1:10" ht="15.75">
      <c r="A45" s="89" t="s">
        <v>167</v>
      </c>
      <c r="B45" s="90"/>
      <c r="C45" s="90"/>
      <c r="D45" s="90"/>
      <c r="E45" s="90"/>
      <c r="F45" s="90"/>
      <c r="G45" s="90"/>
      <c r="H45" s="90"/>
      <c r="I45" s="90"/>
      <c r="J45" s="91"/>
    </row>
    <row r="46" spans="1:10" s="67" customFormat="1" ht="15.75">
      <c r="A46" s="66" t="s">
        <v>37</v>
      </c>
      <c r="B46" s="66" t="s">
        <v>22</v>
      </c>
      <c r="C46" s="66"/>
      <c r="D46" s="66">
        <v>45</v>
      </c>
      <c r="E46" s="66">
        <v>45</v>
      </c>
      <c r="F46" s="66">
        <v>55</v>
      </c>
      <c r="G46" s="66">
        <v>65</v>
      </c>
      <c r="H46" s="66">
        <v>75</v>
      </c>
      <c r="I46" s="66">
        <v>85</v>
      </c>
      <c r="J46" s="66">
        <v>85</v>
      </c>
    </row>
  </sheetData>
  <sheetProtection/>
  <mergeCells count="18">
    <mergeCell ref="A35:J35"/>
    <mergeCell ref="A40:J40"/>
    <mergeCell ref="A41:J41"/>
    <mergeCell ref="A42:J42"/>
    <mergeCell ref="A44:J44"/>
    <mergeCell ref="A45:J45"/>
    <mergeCell ref="A12:J12"/>
    <mergeCell ref="A13:J13"/>
    <mergeCell ref="A14:J14"/>
    <mergeCell ref="A30:J30"/>
    <mergeCell ref="A31:J31"/>
    <mergeCell ref="A34:J34"/>
    <mergeCell ref="A6:J6"/>
    <mergeCell ref="A8:A10"/>
    <mergeCell ref="B8:B10"/>
    <mergeCell ref="C8:F9"/>
    <mergeCell ref="G8:I9"/>
    <mergeCell ref="J8:J10"/>
  </mergeCells>
  <printOptions horizontalCentered="1"/>
  <pageMargins left="0" right="0" top="0" bottom="0" header="0" footer="0"/>
  <pageSetup horizontalDpi="600" verticalDpi="600" orientation="portrait" paperSize="9" scale="69" r:id="rId1"/>
  <rowBreaks count="1" manualBreakCount="1"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77" zoomScaleNormal="85" zoomScaleSheetLayoutView="77" zoomScalePageLayoutView="0" workbookViewId="0" topLeftCell="A1">
      <selection activeCell="A35" sqref="A35"/>
    </sheetView>
  </sheetViews>
  <sheetFormatPr defaultColWidth="8.8515625" defaultRowHeight="15"/>
  <cols>
    <col min="1" max="1" width="49.57421875" style="53" customWidth="1"/>
    <col min="2" max="2" width="14.140625" style="53" customWidth="1"/>
    <col min="3" max="3" width="15.57421875" style="53" customWidth="1"/>
    <col min="4" max="4" width="15.28125" style="53" customWidth="1"/>
    <col min="5" max="5" width="17.421875" style="53" customWidth="1"/>
    <col min="6" max="6" width="15.7109375" style="53" customWidth="1"/>
    <col min="7" max="7" width="16.7109375" style="53" customWidth="1"/>
    <col min="8" max="16384" width="8.8515625" style="53" customWidth="1"/>
  </cols>
  <sheetData>
    <row r="1" spans="1:7" s="51" customFormat="1" ht="18.75">
      <c r="A1" s="50"/>
      <c r="G1" s="52" t="s">
        <v>170</v>
      </c>
    </row>
    <row r="2" spans="1:7" s="51" customFormat="1" ht="18.75">
      <c r="A2" s="50"/>
      <c r="G2" s="52" t="s">
        <v>61</v>
      </c>
    </row>
    <row r="3" spans="1:7" s="51" customFormat="1" ht="18.75">
      <c r="A3" s="50"/>
      <c r="G3" s="52" t="s">
        <v>62</v>
      </c>
    </row>
    <row r="4" spans="1:7" s="51" customFormat="1" ht="18.75">
      <c r="A4" s="50"/>
      <c r="G4" s="52" t="s">
        <v>63</v>
      </c>
    </row>
    <row r="5" spans="1:7" s="51" customFormat="1" ht="18.75">
      <c r="A5" s="50"/>
      <c r="G5" s="52" t="s">
        <v>64</v>
      </c>
    </row>
    <row r="6" ht="15.75">
      <c r="G6" s="67"/>
    </row>
    <row r="7" spans="1:7" ht="44.25" customHeight="1">
      <c r="A7" s="95" t="s">
        <v>171</v>
      </c>
      <c r="B7" s="95"/>
      <c r="C7" s="95"/>
      <c r="D7" s="95"/>
      <c r="E7" s="95"/>
      <c r="F7" s="95"/>
      <c r="G7" s="95"/>
    </row>
    <row r="9" spans="1:7" ht="15" customHeight="1">
      <c r="A9" s="96" t="s">
        <v>127</v>
      </c>
      <c r="B9" s="97" t="s">
        <v>128</v>
      </c>
      <c r="C9" s="96" t="s">
        <v>5</v>
      </c>
      <c r="D9" s="96"/>
      <c r="E9" s="96" t="s">
        <v>6</v>
      </c>
      <c r="F9" s="96"/>
      <c r="G9" s="96"/>
    </row>
    <row r="10" spans="1:7" ht="15" customHeight="1">
      <c r="A10" s="96"/>
      <c r="B10" s="97"/>
      <c r="C10" s="96"/>
      <c r="D10" s="96"/>
      <c r="E10" s="96"/>
      <c r="F10" s="96"/>
      <c r="G10" s="96"/>
    </row>
    <row r="11" spans="1:7" ht="15.75">
      <c r="A11" s="96"/>
      <c r="B11" s="97"/>
      <c r="C11" s="56">
        <v>2011</v>
      </c>
      <c r="D11" s="56">
        <v>2012</v>
      </c>
      <c r="E11" s="57">
        <v>2013</v>
      </c>
      <c r="F11" s="56">
        <v>2014</v>
      </c>
      <c r="G11" s="56">
        <v>2015</v>
      </c>
    </row>
    <row r="12" spans="1:7" s="58" customFormat="1" ht="16.5" customHeight="1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7">
        <v>6</v>
      </c>
      <c r="G12" s="56">
        <v>7</v>
      </c>
    </row>
    <row r="13" spans="1:7" ht="33" customHeight="1">
      <c r="A13" s="94" t="s">
        <v>131</v>
      </c>
      <c r="B13" s="94"/>
      <c r="C13" s="94"/>
      <c r="D13" s="94"/>
      <c r="E13" s="94"/>
      <c r="F13" s="94"/>
      <c r="G13" s="94"/>
    </row>
    <row r="14" spans="1:7" ht="78" customHeight="1">
      <c r="A14" s="68" t="s">
        <v>172</v>
      </c>
      <c r="B14" s="69" t="s">
        <v>59</v>
      </c>
      <c r="C14" s="69">
        <f>2211483.87-C15-C16-C18-C19</f>
        <v>1780423.5340999998</v>
      </c>
      <c r="D14" s="69">
        <f>2471866-D15-D16-D18-D19</f>
        <v>1985848.6800000002</v>
      </c>
      <c r="E14" s="69">
        <f>2609122.6-E15-E16-E18-E19</f>
        <v>2041505.5</v>
      </c>
      <c r="F14" s="69">
        <f>2661756.4-F15-F16-F18-F19</f>
        <v>2083012.4999999995</v>
      </c>
      <c r="G14" s="69">
        <f>G25-G15-G16-G18-G19</f>
        <v>2162801.6</v>
      </c>
    </row>
    <row r="15" spans="1:7" ht="68.25" customHeight="1">
      <c r="A15" s="68" t="s">
        <v>173</v>
      </c>
      <c r="B15" s="69" t="s">
        <v>59</v>
      </c>
      <c r="C15" s="70">
        <f>1894+38437.4859</f>
        <v>40331.4859</v>
      </c>
      <c r="D15" s="70">
        <f>39929.12+165.8</f>
        <v>40094.920000000006</v>
      </c>
      <c r="E15" s="70">
        <f>41713.3+2471.4</f>
        <v>44184.700000000004</v>
      </c>
      <c r="F15" s="70">
        <f>43381.8+2471.4</f>
        <v>45853.200000000004</v>
      </c>
      <c r="G15" s="70">
        <f>42239+97.8+2471.7</f>
        <v>44808.5</v>
      </c>
    </row>
    <row r="16" spans="1:7" ht="33" customHeight="1">
      <c r="A16" s="68" t="s">
        <v>174</v>
      </c>
      <c r="B16" s="69" t="s">
        <v>59</v>
      </c>
      <c r="C16" s="70">
        <f>301460.64</f>
        <v>301460.64</v>
      </c>
      <c r="D16" s="70">
        <v>322344</v>
      </c>
      <c r="E16" s="70">
        <v>341086</v>
      </c>
      <c r="F16" s="70">
        <v>353736</v>
      </c>
      <c r="G16" s="70">
        <v>358098</v>
      </c>
    </row>
    <row r="17" spans="1:7" ht="35.25" customHeight="1">
      <c r="A17" s="94" t="s">
        <v>175</v>
      </c>
      <c r="B17" s="94"/>
      <c r="C17" s="94"/>
      <c r="D17" s="94"/>
      <c r="E17" s="94"/>
      <c r="F17" s="94"/>
      <c r="G17" s="94"/>
    </row>
    <row r="18" spans="1:7" ht="66.75" customHeight="1">
      <c r="A18" s="68" t="s">
        <v>176</v>
      </c>
      <c r="B18" s="70" t="s">
        <v>59</v>
      </c>
      <c r="C18" s="70">
        <f>5819.39</f>
        <v>5819.39</v>
      </c>
      <c r="D18" s="70">
        <v>7589.4</v>
      </c>
      <c r="E18" s="70">
        <v>7956.4</v>
      </c>
      <c r="F18" s="70">
        <v>8274.7</v>
      </c>
      <c r="G18" s="70">
        <v>7740.3</v>
      </c>
    </row>
    <row r="19" spans="1:7" ht="64.5" customHeight="1">
      <c r="A19" s="68" t="s">
        <v>177</v>
      </c>
      <c r="B19" s="70" t="s">
        <v>59</v>
      </c>
      <c r="C19" s="70">
        <v>83448.82</v>
      </c>
      <c r="D19" s="70">
        <v>115989</v>
      </c>
      <c r="E19" s="70">
        <v>174390</v>
      </c>
      <c r="F19" s="70">
        <v>170880</v>
      </c>
      <c r="G19" s="70">
        <v>88308</v>
      </c>
    </row>
    <row r="20" spans="1:7" ht="64.5" customHeight="1">
      <c r="A20" s="68" t="s">
        <v>178</v>
      </c>
      <c r="B20" s="70"/>
      <c r="C20" s="70">
        <f>SUM(C19,C18,C14,C15,C16)</f>
        <v>2211483.8699999996</v>
      </c>
      <c r="D20" s="70">
        <f>SUM(D19,D18,D14,D15,D16)</f>
        <v>2471866</v>
      </c>
      <c r="E20" s="70">
        <f>SUM(E19,E18,E14,E15,E16)</f>
        <v>2609122.6</v>
      </c>
      <c r="F20" s="70">
        <f>SUM(F19,F18,F14,F15,F16)</f>
        <v>2661756.4</v>
      </c>
      <c r="G20" s="70">
        <f>SUM(G19,G18,G14,G15,G16)</f>
        <v>2661756.4</v>
      </c>
    </row>
    <row r="21" spans="1:7" ht="64.5" customHeight="1">
      <c r="A21" s="71"/>
      <c r="B21" s="72"/>
      <c r="C21" s="72"/>
      <c r="D21" s="72"/>
      <c r="E21" s="72"/>
      <c r="F21" s="72"/>
      <c r="G21" s="72"/>
    </row>
    <row r="22" spans="1:7" ht="64.5" customHeight="1">
      <c r="A22" s="71"/>
      <c r="B22" s="72"/>
      <c r="C22" s="72"/>
      <c r="D22" s="72"/>
      <c r="E22" s="72"/>
      <c r="F22" s="72"/>
      <c r="G22" s="72"/>
    </row>
    <row r="24" spans="3:7" ht="12.75">
      <c r="C24" s="73">
        <f>SUM(C19,C18,C16,C15,C14)</f>
        <v>2211483.87</v>
      </c>
      <c r="D24" s="73">
        <f>SUM(D19,D18,D16,D15,D14)</f>
        <v>2471866</v>
      </c>
      <c r="E24" s="73">
        <f>SUM(E19,E18,E16,E15,E14)</f>
        <v>2609122.6</v>
      </c>
      <c r="F24" s="73">
        <f>SUM(F19,F18,F16,F15,F14)</f>
        <v>2661756.3999999994</v>
      </c>
      <c r="G24" s="73">
        <f>SUM(G19,G18,G16,G15,G14)</f>
        <v>2661756.4</v>
      </c>
    </row>
    <row r="25" ht="12.75">
      <c r="G25" s="53">
        <v>2661756.4</v>
      </c>
    </row>
  </sheetData>
  <sheetProtection/>
  <mergeCells count="7">
    <mergeCell ref="A17:G17"/>
    <mergeCell ref="A7:G7"/>
    <mergeCell ref="A9:A11"/>
    <mergeCell ref="B9:B11"/>
    <mergeCell ref="C9:D10"/>
    <mergeCell ref="E9:G10"/>
    <mergeCell ref="A13:G13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60" zoomScalePageLayoutView="0" workbookViewId="0" topLeftCell="A1">
      <selection activeCell="E18" sqref="E18"/>
    </sheetView>
  </sheetViews>
  <sheetFormatPr defaultColWidth="8.8515625" defaultRowHeight="15"/>
  <cols>
    <col min="1" max="1" width="32.57421875" style="1" customWidth="1"/>
    <col min="2" max="2" width="18.421875" style="1" customWidth="1"/>
    <col min="3" max="3" width="23.00390625" style="37" customWidth="1"/>
    <col min="4" max="4" width="20.7109375" style="1" customWidth="1"/>
    <col min="5" max="5" width="20.7109375" style="42" customWidth="1"/>
    <col min="6" max="7" width="20.7109375" style="1" customWidth="1"/>
    <col min="8" max="16384" width="8.8515625" style="1" customWidth="1"/>
  </cols>
  <sheetData>
    <row r="1" ht="18.75">
      <c r="G1" s="2" t="s">
        <v>60</v>
      </c>
    </row>
    <row r="2" ht="18.75">
      <c r="G2" s="2" t="s">
        <v>61</v>
      </c>
    </row>
    <row r="3" ht="18.75">
      <c r="G3" s="2" t="s">
        <v>62</v>
      </c>
    </row>
    <row r="4" ht="18.75">
      <c r="G4" s="2" t="s">
        <v>63</v>
      </c>
    </row>
    <row r="5" ht="18.75">
      <c r="G5" s="2" t="s">
        <v>64</v>
      </c>
    </row>
    <row r="6" ht="18.75">
      <c r="A6" s="1" t="s">
        <v>0</v>
      </c>
    </row>
    <row r="7" ht="18.75">
      <c r="A7" s="1" t="s">
        <v>1</v>
      </c>
    </row>
    <row r="9" spans="1:3" ht="18.75">
      <c r="A9" s="1" t="s">
        <v>12</v>
      </c>
      <c r="C9" s="38"/>
    </row>
    <row r="11" ht="18.75">
      <c r="A11" s="1" t="s">
        <v>13</v>
      </c>
    </row>
    <row r="13" ht="18.75">
      <c r="A13" s="1" t="s">
        <v>14</v>
      </c>
    </row>
    <row r="15" ht="18.75">
      <c r="A15" s="1" t="s">
        <v>2</v>
      </c>
    </row>
    <row r="17" spans="1:7" ht="18.75" customHeight="1">
      <c r="A17" s="98" t="s">
        <v>3</v>
      </c>
      <c r="B17" s="98" t="s">
        <v>4</v>
      </c>
      <c r="C17" s="101" t="s">
        <v>5</v>
      </c>
      <c r="D17" s="101"/>
      <c r="E17" s="101" t="s">
        <v>6</v>
      </c>
      <c r="F17" s="101"/>
      <c r="G17" s="101"/>
    </row>
    <row r="18" spans="1:7" ht="56.25">
      <c r="A18" s="99"/>
      <c r="B18" s="99"/>
      <c r="C18" s="39" t="s">
        <v>7</v>
      </c>
      <c r="D18" s="8" t="s">
        <v>8</v>
      </c>
      <c r="E18" s="43" t="s">
        <v>9</v>
      </c>
      <c r="F18" s="8" t="s">
        <v>11</v>
      </c>
      <c r="G18" s="9" t="s">
        <v>10</v>
      </c>
    </row>
    <row r="19" spans="1:7" ht="18.75">
      <c r="A19" s="100"/>
      <c r="B19" s="100"/>
      <c r="C19" s="49">
        <v>2011</v>
      </c>
      <c r="D19" s="3">
        <v>2012</v>
      </c>
      <c r="E19" s="44">
        <v>2013</v>
      </c>
      <c r="F19" s="3">
        <v>2014</v>
      </c>
      <c r="G19" s="3">
        <v>2015</v>
      </c>
    </row>
    <row r="20" spans="1:7" s="6" customFormat="1" ht="18.75">
      <c r="A20" s="5">
        <v>1</v>
      </c>
      <c r="B20" s="5">
        <v>2</v>
      </c>
      <c r="C20" s="40">
        <v>3</v>
      </c>
      <c r="D20" s="5">
        <v>4</v>
      </c>
      <c r="E20" s="45">
        <v>5</v>
      </c>
      <c r="F20" s="5">
        <v>6</v>
      </c>
      <c r="G20" s="5">
        <v>7</v>
      </c>
    </row>
    <row r="21" spans="1:7" s="6" customFormat="1" ht="25.5" customHeight="1">
      <c r="A21" s="102" t="s">
        <v>121</v>
      </c>
      <c r="B21" s="103"/>
      <c r="C21" s="103"/>
      <c r="D21" s="103"/>
      <c r="E21" s="103"/>
      <c r="F21" s="103"/>
      <c r="G21" s="104"/>
    </row>
    <row r="22" spans="1:7" ht="144" customHeight="1">
      <c r="A22" s="24" t="s">
        <v>108</v>
      </c>
      <c r="B22" s="28" t="s">
        <v>15</v>
      </c>
      <c r="C22" s="36">
        <v>210.2</v>
      </c>
      <c r="D22" s="28">
        <v>212</v>
      </c>
      <c r="E22" s="46">
        <v>218</v>
      </c>
      <c r="F22" s="28">
        <v>225</v>
      </c>
      <c r="G22" s="28">
        <v>230</v>
      </c>
    </row>
    <row r="23" spans="1:7" ht="83.25" customHeight="1">
      <c r="A23" s="24" t="s">
        <v>109</v>
      </c>
      <c r="B23" s="28" t="s">
        <v>15</v>
      </c>
      <c r="C23" s="36">
        <v>40.8</v>
      </c>
      <c r="D23" s="28">
        <v>40.9</v>
      </c>
      <c r="E23" s="46">
        <v>41.1</v>
      </c>
      <c r="F23" s="28">
        <v>41.4</v>
      </c>
      <c r="G23" s="28">
        <v>41.6</v>
      </c>
    </row>
    <row r="24" spans="1:7" ht="99.75" customHeight="1">
      <c r="A24" s="24" t="s">
        <v>110</v>
      </c>
      <c r="B24" s="28" t="s">
        <v>15</v>
      </c>
      <c r="C24" s="36">
        <v>18.3</v>
      </c>
      <c r="D24" s="28">
        <v>18.8</v>
      </c>
      <c r="E24" s="46">
        <v>25</v>
      </c>
      <c r="F24" s="28">
        <v>30</v>
      </c>
      <c r="G24" s="28">
        <v>35</v>
      </c>
    </row>
    <row r="25" spans="1:7" ht="56.25">
      <c r="A25" s="4" t="s">
        <v>16</v>
      </c>
      <c r="B25" s="28" t="s">
        <v>17</v>
      </c>
      <c r="C25" s="36">
        <v>367.3</v>
      </c>
      <c r="D25" s="28">
        <v>367.5</v>
      </c>
      <c r="E25" s="46">
        <v>368</v>
      </c>
      <c r="F25" s="28">
        <v>370.5</v>
      </c>
      <c r="G25" s="28">
        <v>372</v>
      </c>
    </row>
    <row r="26" spans="1:7" ht="225">
      <c r="A26" s="24" t="s">
        <v>111</v>
      </c>
      <c r="B26" s="28" t="s">
        <v>15</v>
      </c>
      <c r="C26" s="36">
        <v>1.7</v>
      </c>
      <c r="D26" s="28">
        <v>1.9</v>
      </c>
      <c r="E26" s="46">
        <v>2.1</v>
      </c>
      <c r="F26" s="28">
        <v>2.4</v>
      </c>
      <c r="G26" s="28">
        <v>2.6</v>
      </c>
    </row>
    <row r="27" spans="1:7" ht="106.5" customHeight="1">
      <c r="A27" s="35" t="s">
        <v>18</v>
      </c>
      <c r="B27" s="28" t="s">
        <v>15</v>
      </c>
      <c r="C27" s="36">
        <v>40.7</v>
      </c>
      <c r="D27" s="28">
        <v>40.8</v>
      </c>
      <c r="E27" s="46">
        <v>41.5</v>
      </c>
      <c r="F27" s="28">
        <v>41.8</v>
      </c>
      <c r="G27" s="28">
        <v>42</v>
      </c>
    </row>
    <row r="28" spans="1:7" ht="206.25">
      <c r="A28" s="26" t="s">
        <v>19</v>
      </c>
      <c r="B28" s="28" t="s">
        <v>15</v>
      </c>
      <c r="C28" s="36">
        <v>13.4</v>
      </c>
      <c r="D28" s="28">
        <v>14</v>
      </c>
      <c r="E28" s="46">
        <v>15</v>
      </c>
      <c r="F28" s="28">
        <v>17.2</v>
      </c>
      <c r="G28" s="28">
        <v>20</v>
      </c>
    </row>
    <row r="29" spans="1:7" ht="151.5" customHeight="1">
      <c r="A29" s="27" t="s">
        <v>112</v>
      </c>
      <c r="B29" s="28" t="s">
        <v>15</v>
      </c>
      <c r="C29" s="36">
        <v>3.6</v>
      </c>
      <c r="D29" s="28">
        <v>3.8</v>
      </c>
      <c r="E29" s="46">
        <v>4</v>
      </c>
      <c r="F29" s="28">
        <v>5.2</v>
      </c>
      <c r="G29" s="28">
        <v>6.4</v>
      </c>
    </row>
    <row r="30" spans="1:7" ht="147.75" customHeight="1">
      <c r="A30" s="26" t="s">
        <v>20</v>
      </c>
      <c r="B30" s="28" t="s">
        <v>15</v>
      </c>
      <c r="C30" s="36">
        <v>75</v>
      </c>
      <c r="D30" s="28">
        <v>68.7</v>
      </c>
      <c r="E30" s="46">
        <v>69.4</v>
      </c>
      <c r="F30" s="28">
        <v>53.8</v>
      </c>
      <c r="G30" s="28">
        <v>43.7</v>
      </c>
    </row>
    <row r="31" spans="1:7" ht="126" customHeight="1">
      <c r="A31" s="26" t="s">
        <v>113</v>
      </c>
      <c r="B31" s="28" t="s">
        <v>15</v>
      </c>
      <c r="C31" s="36">
        <v>57.8</v>
      </c>
      <c r="D31" s="28">
        <v>55.3</v>
      </c>
      <c r="E31" s="46">
        <v>53.1</v>
      </c>
      <c r="F31" s="28">
        <v>51.4</v>
      </c>
      <c r="G31" s="28">
        <v>45</v>
      </c>
    </row>
    <row r="32" spans="1:7" ht="187.5">
      <c r="A32" s="26" t="s">
        <v>114</v>
      </c>
      <c r="B32" s="29" t="s">
        <v>15</v>
      </c>
      <c r="C32" s="36">
        <v>25</v>
      </c>
      <c r="D32" s="28">
        <v>50</v>
      </c>
      <c r="E32" s="46">
        <v>75</v>
      </c>
      <c r="F32" s="28">
        <v>75</v>
      </c>
      <c r="G32" s="28">
        <v>100</v>
      </c>
    </row>
    <row r="33" spans="1:7" ht="169.5" customHeight="1">
      <c r="A33" s="26" t="s">
        <v>122</v>
      </c>
      <c r="B33" s="28" t="s">
        <v>15</v>
      </c>
      <c r="C33" s="36">
        <v>51</v>
      </c>
      <c r="D33" s="28">
        <v>53.5</v>
      </c>
      <c r="E33" s="46">
        <v>57.1</v>
      </c>
      <c r="F33" s="28">
        <v>60.7</v>
      </c>
      <c r="G33" s="28">
        <v>64.3</v>
      </c>
    </row>
    <row r="34" spans="1:7" ht="166.5" customHeight="1">
      <c r="A34" s="26" t="s">
        <v>21</v>
      </c>
      <c r="B34" s="28" t="s">
        <v>15</v>
      </c>
      <c r="C34" s="36">
        <v>71.2</v>
      </c>
      <c r="D34" s="28">
        <v>72.3</v>
      </c>
      <c r="E34" s="46">
        <v>73.3</v>
      </c>
      <c r="F34" s="28">
        <v>74.8</v>
      </c>
      <c r="G34" s="28">
        <v>78.5</v>
      </c>
    </row>
    <row r="35" spans="1:7" ht="243.75">
      <c r="A35" s="26" t="s">
        <v>116</v>
      </c>
      <c r="B35" s="28" t="s">
        <v>15</v>
      </c>
      <c r="C35" s="36">
        <v>0</v>
      </c>
      <c r="D35" s="28">
        <v>12.5</v>
      </c>
      <c r="E35" s="46">
        <v>50</v>
      </c>
      <c r="F35" s="28">
        <v>75</v>
      </c>
      <c r="G35" s="28">
        <v>100</v>
      </c>
    </row>
    <row r="36" spans="1:7" ht="150.75" customHeight="1">
      <c r="A36" s="26" t="s">
        <v>115</v>
      </c>
      <c r="B36" s="28" t="s">
        <v>22</v>
      </c>
      <c r="C36" s="36">
        <v>144</v>
      </c>
      <c r="D36" s="28">
        <v>146</v>
      </c>
      <c r="E36" s="46">
        <v>152</v>
      </c>
      <c r="F36" s="28">
        <v>160</v>
      </c>
      <c r="G36" s="28">
        <v>170</v>
      </c>
    </row>
    <row r="37" spans="1:7" ht="115.5" customHeight="1">
      <c r="A37" s="26" t="s">
        <v>117</v>
      </c>
      <c r="B37" s="28" t="s">
        <v>15</v>
      </c>
      <c r="C37" s="36">
        <v>1.1</v>
      </c>
      <c r="D37" s="28">
        <v>2</v>
      </c>
      <c r="E37" s="46">
        <v>4.8</v>
      </c>
      <c r="F37" s="28">
        <v>10</v>
      </c>
      <c r="G37" s="28">
        <v>20</v>
      </c>
    </row>
    <row r="38" spans="1:7" ht="206.25">
      <c r="A38" s="26" t="s">
        <v>118</v>
      </c>
      <c r="B38" s="28" t="s">
        <v>15</v>
      </c>
      <c r="C38" s="36">
        <v>27.5</v>
      </c>
      <c r="D38" s="28">
        <v>35</v>
      </c>
      <c r="E38" s="46">
        <v>50</v>
      </c>
      <c r="F38" s="28">
        <v>60</v>
      </c>
      <c r="G38" s="28">
        <v>65</v>
      </c>
    </row>
    <row r="39" spans="1:7" ht="117" customHeight="1">
      <c r="A39" s="26" t="s">
        <v>23</v>
      </c>
      <c r="B39" s="28" t="s">
        <v>15</v>
      </c>
      <c r="C39" s="36">
        <v>42.6</v>
      </c>
      <c r="D39" s="28">
        <v>33</v>
      </c>
      <c r="E39" s="46">
        <v>45</v>
      </c>
      <c r="F39" s="28">
        <v>69</v>
      </c>
      <c r="G39" s="28">
        <v>80</v>
      </c>
    </row>
    <row r="40" spans="1:7" ht="206.25">
      <c r="A40" s="25" t="s">
        <v>24</v>
      </c>
      <c r="B40" s="28" t="s">
        <v>15</v>
      </c>
      <c r="C40" s="36">
        <v>13.5</v>
      </c>
      <c r="D40" s="28">
        <v>20.2</v>
      </c>
      <c r="E40" s="46">
        <v>37.5</v>
      </c>
      <c r="F40" s="28">
        <v>48</v>
      </c>
      <c r="G40" s="28">
        <v>52</v>
      </c>
    </row>
    <row r="41" spans="1:7" ht="109.5" customHeight="1">
      <c r="A41" s="26" t="s">
        <v>25</v>
      </c>
      <c r="B41" s="28" t="s">
        <v>15</v>
      </c>
      <c r="C41" s="36">
        <v>65</v>
      </c>
      <c r="D41" s="28">
        <v>53</v>
      </c>
      <c r="E41" s="46">
        <v>56</v>
      </c>
      <c r="F41" s="28">
        <v>60</v>
      </c>
      <c r="G41" s="28">
        <v>70</v>
      </c>
    </row>
    <row r="42" spans="1:7" ht="150">
      <c r="A42" s="24" t="s">
        <v>119</v>
      </c>
      <c r="B42" s="28" t="s">
        <v>15</v>
      </c>
      <c r="C42" s="36">
        <v>4.5</v>
      </c>
      <c r="D42" s="28">
        <v>5</v>
      </c>
      <c r="E42" s="46">
        <v>8</v>
      </c>
      <c r="F42" s="28">
        <v>10</v>
      </c>
      <c r="G42" s="28">
        <v>12</v>
      </c>
    </row>
    <row r="43" spans="1:7" ht="171" customHeight="1">
      <c r="A43" s="24" t="s">
        <v>120</v>
      </c>
      <c r="B43" s="28" t="s">
        <v>15</v>
      </c>
      <c r="C43" s="36">
        <v>8.2</v>
      </c>
      <c r="D43" s="28">
        <v>8.3</v>
      </c>
      <c r="E43" s="46">
        <v>8.9</v>
      </c>
      <c r="F43" s="28">
        <v>9.4</v>
      </c>
      <c r="G43" s="28">
        <v>10</v>
      </c>
    </row>
    <row r="44" spans="1:7" ht="37.5">
      <c r="A44" s="31" t="s">
        <v>107</v>
      </c>
      <c r="B44" s="32" t="s">
        <v>59</v>
      </c>
      <c r="C44" s="33">
        <v>852422.6</v>
      </c>
      <c r="D44" s="34">
        <v>1311308.7</v>
      </c>
      <c r="E44" s="47">
        <v>1794255.5</v>
      </c>
      <c r="F44" s="34">
        <v>1541275.9</v>
      </c>
      <c r="G44" s="34">
        <v>1382484.5</v>
      </c>
    </row>
    <row r="45" spans="1:7" ht="56.25">
      <c r="A45" s="31" t="s">
        <v>41</v>
      </c>
      <c r="B45" s="32" t="s">
        <v>59</v>
      </c>
      <c r="C45" s="33">
        <v>770261.6</v>
      </c>
      <c r="D45" s="34">
        <v>677608.7</v>
      </c>
      <c r="E45" s="47">
        <v>796921.9</v>
      </c>
      <c r="F45" s="34">
        <v>839582.9</v>
      </c>
      <c r="G45" s="34">
        <v>885672.2</v>
      </c>
    </row>
    <row r="46" spans="1:7" ht="18.75">
      <c r="A46" s="31" t="s">
        <v>42</v>
      </c>
      <c r="B46" s="32" t="s">
        <v>59</v>
      </c>
      <c r="C46" s="33">
        <v>29916</v>
      </c>
      <c r="D46" s="34">
        <v>133680</v>
      </c>
      <c r="E46" s="47">
        <v>134547</v>
      </c>
      <c r="F46" s="34">
        <v>134547</v>
      </c>
      <c r="G46" s="34">
        <v>124022.3</v>
      </c>
    </row>
    <row r="47" spans="1:7" ht="18.75">
      <c r="A47" s="31" t="s">
        <v>43</v>
      </c>
      <c r="B47" s="32" t="s">
        <v>59</v>
      </c>
      <c r="C47" s="33">
        <v>19081</v>
      </c>
      <c r="D47" s="34">
        <v>32886.1</v>
      </c>
      <c r="E47" s="47">
        <v>30966</v>
      </c>
      <c r="F47" s="34">
        <v>34396</v>
      </c>
      <c r="G47" s="34">
        <v>66100</v>
      </c>
    </row>
    <row r="48" spans="1:7" ht="37.5">
      <c r="A48" s="31" t="s">
        <v>44</v>
      </c>
      <c r="B48" s="32" t="s">
        <v>59</v>
      </c>
      <c r="C48" s="33">
        <v>33164</v>
      </c>
      <c r="D48" s="34">
        <v>467133.9</v>
      </c>
      <c r="E48" s="34">
        <v>831820.5</v>
      </c>
      <c r="F48" s="34">
        <v>532750</v>
      </c>
      <c r="G48" s="34">
        <v>306690</v>
      </c>
    </row>
    <row r="49" spans="3:7" ht="18.75">
      <c r="C49" s="41"/>
      <c r="D49" s="30"/>
      <c r="E49" s="48"/>
      <c r="F49" s="30"/>
      <c r="G49" s="30"/>
    </row>
  </sheetData>
  <sheetProtection/>
  <mergeCells count="5">
    <mergeCell ref="A17:A19"/>
    <mergeCell ref="B17:B19"/>
    <mergeCell ref="C17:D17"/>
    <mergeCell ref="E17:G17"/>
    <mergeCell ref="A21:G21"/>
  </mergeCells>
  <printOptions horizontalCentered="1"/>
  <pageMargins left="0" right="0" top="0" bottom="0" header="0" footer="0"/>
  <pageSetup horizontalDpi="180" verticalDpi="18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70" zoomScaleSheetLayoutView="70" zoomScalePageLayoutView="0" workbookViewId="0" topLeftCell="A1">
      <selection activeCell="D18" sqref="D18"/>
    </sheetView>
  </sheetViews>
  <sheetFormatPr defaultColWidth="8.8515625" defaultRowHeight="15"/>
  <cols>
    <col min="1" max="1" width="35.8515625" style="1" customWidth="1"/>
    <col min="2" max="2" width="18.421875" style="1" customWidth="1"/>
    <col min="3" max="3" width="18.8515625" style="1" customWidth="1"/>
    <col min="4" max="7" width="20.7109375" style="1" customWidth="1"/>
    <col min="8" max="16384" width="8.8515625" style="1" customWidth="1"/>
  </cols>
  <sheetData>
    <row r="1" ht="18.75">
      <c r="G1" s="2" t="s">
        <v>60</v>
      </c>
    </row>
    <row r="2" ht="18.75">
      <c r="G2" s="2" t="s">
        <v>61</v>
      </c>
    </row>
    <row r="3" ht="18.75">
      <c r="G3" s="2" t="s">
        <v>62</v>
      </c>
    </row>
    <row r="4" ht="18.75">
      <c r="G4" s="2" t="s">
        <v>63</v>
      </c>
    </row>
    <row r="5" ht="18.75">
      <c r="G5" s="2" t="s">
        <v>64</v>
      </c>
    </row>
    <row r="6" ht="18.75">
      <c r="A6" s="1" t="s">
        <v>0</v>
      </c>
    </row>
    <row r="7" ht="18.75">
      <c r="A7" s="1" t="s">
        <v>1</v>
      </c>
    </row>
    <row r="9" ht="18.75">
      <c r="A9" s="1" t="s">
        <v>26</v>
      </c>
    </row>
    <row r="11" ht="18.75">
      <c r="A11" s="1" t="s">
        <v>13</v>
      </c>
    </row>
    <row r="13" ht="18.75">
      <c r="A13" s="1" t="s">
        <v>27</v>
      </c>
    </row>
    <row r="15" ht="18.75">
      <c r="A15" s="1" t="s">
        <v>2</v>
      </c>
    </row>
    <row r="17" spans="1:7" ht="17.25" customHeight="1">
      <c r="A17" s="105" t="s">
        <v>3</v>
      </c>
      <c r="B17" s="105" t="s">
        <v>4</v>
      </c>
      <c r="C17" s="101" t="s">
        <v>5</v>
      </c>
      <c r="D17" s="101"/>
      <c r="E17" s="101" t="s">
        <v>6</v>
      </c>
      <c r="F17" s="101"/>
      <c r="G17" s="101"/>
    </row>
    <row r="18" spans="1:7" ht="56.25">
      <c r="A18" s="105"/>
      <c r="B18" s="105"/>
      <c r="C18" s="8" t="s">
        <v>7</v>
      </c>
      <c r="D18" s="8" t="s">
        <v>8</v>
      </c>
      <c r="E18" s="8" t="s">
        <v>9</v>
      </c>
      <c r="F18" s="8" t="s">
        <v>11</v>
      </c>
      <c r="G18" s="8" t="s">
        <v>10</v>
      </c>
    </row>
    <row r="19" spans="1:7" ht="18.75">
      <c r="A19" s="3"/>
      <c r="B19" s="3"/>
      <c r="C19" s="3">
        <v>2011</v>
      </c>
      <c r="D19" s="3">
        <v>2012</v>
      </c>
      <c r="E19" s="3">
        <v>2013</v>
      </c>
      <c r="F19" s="3">
        <v>2014</v>
      </c>
      <c r="G19" s="3">
        <v>2015</v>
      </c>
    </row>
    <row r="20" spans="1:7" s="6" customFormat="1" ht="18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</row>
    <row r="21" spans="1:7" ht="18.75">
      <c r="A21" s="4" t="s">
        <v>28</v>
      </c>
      <c r="B21" s="7" t="s">
        <v>38</v>
      </c>
      <c r="C21" s="7">
        <v>1433.1</v>
      </c>
      <c r="D21" s="7">
        <v>1791.4</v>
      </c>
      <c r="E21" s="7">
        <v>2239.3</v>
      </c>
      <c r="F21" s="7">
        <v>2799.1</v>
      </c>
      <c r="G21" s="7">
        <v>3498.8</v>
      </c>
    </row>
    <row r="22" spans="1:7" ht="131.25">
      <c r="A22" s="12" t="s">
        <v>29</v>
      </c>
      <c r="B22" s="13" t="s">
        <v>38</v>
      </c>
      <c r="C22" s="13">
        <v>859.9</v>
      </c>
      <c r="D22" s="13">
        <v>1074.8</v>
      </c>
      <c r="E22" s="13">
        <v>1376</v>
      </c>
      <c r="F22" s="13">
        <v>1679.5</v>
      </c>
      <c r="G22" s="13">
        <v>2399.2</v>
      </c>
    </row>
    <row r="23" spans="1:7" ht="131.25">
      <c r="A23" s="12" t="s">
        <v>32</v>
      </c>
      <c r="B23" s="13" t="s">
        <v>38</v>
      </c>
      <c r="C23" s="13">
        <v>43</v>
      </c>
      <c r="D23" s="13">
        <v>53.7</v>
      </c>
      <c r="E23" s="13">
        <v>68.8</v>
      </c>
      <c r="F23" s="13">
        <v>84</v>
      </c>
      <c r="G23" s="13">
        <v>120</v>
      </c>
    </row>
    <row r="24" spans="1:7" ht="150">
      <c r="A24" s="12" t="s">
        <v>30</v>
      </c>
      <c r="B24" s="13" t="s">
        <v>38</v>
      </c>
      <c r="C24" s="13">
        <v>661.5</v>
      </c>
      <c r="D24" s="13">
        <v>2968710</v>
      </c>
      <c r="E24" s="13">
        <v>6194125</v>
      </c>
      <c r="F24" s="13">
        <v>10864185</v>
      </c>
      <c r="G24" s="13">
        <v>7118566</v>
      </c>
    </row>
    <row r="25" spans="1:7" ht="56.25">
      <c r="A25" s="12" t="s">
        <v>31</v>
      </c>
      <c r="B25" s="13" t="s">
        <v>22</v>
      </c>
      <c r="C25" s="13">
        <v>5</v>
      </c>
      <c r="D25" s="13">
        <v>10</v>
      </c>
      <c r="E25" s="13">
        <v>20</v>
      </c>
      <c r="F25" s="13">
        <v>35</v>
      </c>
      <c r="G25" s="13">
        <v>50</v>
      </c>
    </row>
    <row r="26" spans="1:7" ht="75">
      <c r="A26" s="12" t="s">
        <v>33</v>
      </c>
      <c r="B26" s="13" t="s">
        <v>22</v>
      </c>
      <c r="C26" s="13">
        <v>27010</v>
      </c>
      <c r="D26" s="13">
        <v>27500</v>
      </c>
      <c r="E26" s="13">
        <v>29200</v>
      </c>
      <c r="F26" s="13">
        <v>30075</v>
      </c>
      <c r="G26" s="13">
        <v>31210</v>
      </c>
    </row>
    <row r="27" spans="1:7" ht="37.5">
      <c r="A27" s="12" t="s">
        <v>34</v>
      </c>
      <c r="B27" s="13" t="s">
        <v>39</v>
      </c>
      <c r="C27" s="13">
        <v>3869400</v>
      </c>
      <c r="D27" s="13">
        <v>6019100</v>
      </c>
      <c r="E27" s="13">
        <v>9517000</v>
      </c>
      <c r="F27" s="13">
        <v>13603600</v>
      </c>
      <c r="G27" s="13">
        <v>21272700</v>
      </c>
    </row>
    <row r="28" spans="1:7" ht="56.25">
      <c r="A28" s="12" t="s">
        <v>35</v>
      </c>
      <c r="B28" s="13" t="s">
        <v>39</v>
      </c>
      <c r="C28" s="13">
        <v>2695500</v>
      </c>
      <c r="D28" s="13">
        <v>4815300</v>
      </c>
      <c r="E28" s="13">
        <v>7613600</v>
      </c>
      <c r="F28" s="13">
        <v>10882900</v>
      </c>
      <c r="G28" s="13">
        <v>17018200</v>
      </c>
    </row>
    <row r="29" spans="1:7" ht="37.5">
      <c r="A29" s="12" t="s">
        <v>36</v>
      </c>
      <c r="B29" s="13" t="s">
        <v>22</v>
      </c>
      <c r="C29" s="13">
        <v>500</v>
      </c>
      <c r="D29" s="13">
        <v>3100</v>
      </c>
      <c r="E29" s="13">
        <v>5700</v>
      </c>
      <c r="F29" s="13">
        <v>8500</v>
      </c>
      <c r="G29" s="13">
        <v>11200</v>
      </c>
    </row>
    <row r="30" spans="1:7" ht="37.5">
      <c r="A30" s="12" t="s">
        <v>37</v>
      </c>
      <c r="B30" s="13" t="s">
        <v>22</v>
      </c>
      <c r="C30" s="13">
        <v>45</v>
      </c>
      <c r="D30" s="13">
        <v>55</v>
      </c>
      <c r="E30" s="13">
        <v>65</v>
      </c>
      <c r="F30" s="13">
        <v>75</v>
      </c>
      <c r="G30" s="13">
        <v>85</v>
      </c>
    </row>
    <row r="31" spans="1:7" ht="37.5">
      <c r="A31" s="12" t="s">
        <v>107</v>
      </c>
      <c r="B31" s="13"/>
      <c r="C31" s="14">
        <f>SUM(C32:C35)</f>
        <v>144570.28</v>
      </c>
      <c r="D31" s="14">
        <f>SUM(D32:D35)</f>
        <v>655231.73</v>
      </c>
      <c r="E31" s="14">
        <f>SUM(E32:E35)</f>
        <v>2386695.55</v>
      </c>
      <c r="F31" s="14">
        <f>SUM(F32:F35)</f>
        <v>2797315.6</v>
      </c>
      <c r="G31" s="14">
        <f>SUM(G32:G35)</f>
        <v>1946941.9</v>
      </c>
    </row>
    <row r="32" spans="1:7" ht="37.5">
      <c r="A32" s="12" t="s">
        <v>41</v>
      </c>
      <c r="B32" s="13"/>
      <c r="C32" s="15">
        <v>97630</v>
      </c>
      <c r="D32" s="15">
        <v>115989</v>
      </c>
      <c r="E32" s="15">
        <v>174390</v>
      </c>
      <c r="F32" s="15">
        <v>170880</v>
      </c>
      <c r="G32" s="15">
        <v>88308</v>
      </c>
    </row>
    <row r="33" spans="1:7" ht="18.75">
      <c r="A33" s="12" t="s">
        <v>42</v>
      </c>
      <c r="B33" s="13"/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ht="18.75">
      <c r="A34" s="12" t="s">
        <v>43</v>
      </c>
      <c r="B34" s="13"/>
      <c r="C34" s="15">
        <v>18144.28</v>
      </c>
      <c r="D34" s="15">
        <v>23774.73</v>
      </c>
      <c r="E34" s="15">
        <v>47097.55</v>
      </c>
      <c r="F34" s="15">
        <v>38559.6</v>
      </c>
      <c r="G34" s="15">
        <v>36415.9</v>
      </c>
    </row>
    <row r="35" spans="1:7" ht="18.75">
      <c r="A35" s="12" t="s">
        <v>44</v>
      </c>
      <c r="B35" s="13"/>
      <c r="C35" s="15">
        <v>28796</v>
      </c>
      <c r="D35" s="15">
        <v>515468</v>
      </c>
      <c r="E35" s="15">
        <v>2165208</v>
      </c>
      <c r="F35" s="15">
        <v>2587876</v>
      </c>
      <c r="G35" s="15">
        <v>1822218</v>
      </c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  <row r="41" ht="18.75">
      <c r="A41" s="10"/>
    </row>
    <row r="42" ht="18.75">
      <c r="A42" s="10"/>
    </row>
  </sheetData>
  <sheetProtection/>
  <mergeCells count="4">
    <mergeCell ref="A17:A18"/>
    <mergeCell ref="B17:B18"/>
    <mergeCell ref="C17:D17"/>
    <mergeCell ref="E17:G17"/>
  </mergeCells>
  <printOptions/>
  <pageMargins left="0" right="0" top="0" bottom="0" header="0" footer="0"/>
  <pageSetup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7" zoomScaleSheetLayoutView="67" zoomScalePageLayoutView="0" workbookViewId="0" topLeftCell="A1">
      <selection activeCell="C18" sqref="C18"/>
    </sheetView>
  </sheetViews>
  <sheetFormatPr defaultColWidth="8.8515625" defaultRowHeight="15"/>
  <cols>
    <col min="1" max="1" width="32.57421875" style="1" customWidth="1"/>
    <col min="2" max="2" width="18.421875" style="1" customWidth="1"/>
    <col min="3" max="3" width="18.140625" style="1" customWidth="1"/>
    <col min="4" max="8" width="16.7109375" style="1" customWidth="1"/>
    <col min="9" max="16384" width="8.8515625" style="1" customWidth="1"/>
  </cols>
  <sheetData>
    <row r="1" ht="18.75">
      <c r="G1" s="2" t="s">
        <v>60</v>
      </c>
    </row>
    <row r="2" ht="18.75">
      <c r="G2" s="2" t="s">
        <v>61</v>
      </c>
    </row>
    <row r="3" ht="18.75">
      <c r="G3" s="2" t="s">
        <v>62</v>
      </c>
    </row>
    <row r="4" ht="18.75">
      <c r="G4" s="2" t="s">
        <v>63</v>
      </c>
    </row>
    <row r="5" ht="18.75">
      <c r="G5" s="2" t="s">
        <v>64</v>
      </c>
    </row>
    <row r="6" ht="18.75">
      <c r="A6" s="1" t="s">
        <v>0</v>
      </c>
    </row>
    <row r="7" ht="18.75">
      <c r="A7" s="1" t="s">
        <v>1</v>
      </c>
    </row>
    <row r="9" ht="18.75">
      <c r="A9" s="1" t="s">
        <v>58</v>
      </c>
    </row>
    <row r="11" ht="18.75">
      <c r="A11" s="1" t="s">
        <v>13</v>
      </c>
    </row>
    <row r="13" ht="18.75">
      <c r="A13" s="1" t="s">
        <v>14</v>
      </c>
    </row>
    <row r="15" ht="18.75">
      <c r="A15" s="1" t="s">
        <v>2</v>
      </c>
    </row>
    <row r="17" spans="1:7" ht="16.5" customHeight="1">
      <c r="A17" s="98" t="s">
        <v>3</v>
      </c>
      <c r="B17" s="98" t="s">
        <v>4</v>
      </c>
      <c r="C17" s="101" t="s">
        <v>5</v>
      </c>
      <c r="D17" s="101"/>
      <c r="E17" s="101" t="s">
        <v>6</v>
      </c>
      <c r="F17" s="101"/>
      <c r="G17" s="101"/>
    </row>
    <row r="18" spans="1:7" ht="56.25">
      <c r="A18" s="99"/>
      <c r="B18" s="99"/>
      <c r="C18" s="8" t="s">
        <v>7</v>
      </c>
      <c r="D18" s="8" t="s">
        <v>8</v>
      </c>
      <c r="E18" s="8" t="s">
        <v>9</v>
      </c>
      <c r="F18" s="8" t="s">
        <v>11</v>
      </c>
      <c r="G18" s="8" t="s">
        <v>10</v>
      </c>
    </row>
    <row r="19" spans="1:7" ht="18.75">
      <c r="A19" s="100"/>
      <c r="B19" s="100"/>
      <c r="C19" s="3">
        <v>2011</v>
      </c>
      <c r="D19" s="3">
        <v>2012</v>
      </c>
      <c r="E19" s="3">
        <v>2013</v>
      </c>
      <c r="F19" s="3">
        <v>2014</v>
      </c>
      <c r="G19" s="3">
        <v>2015</v>
      </c>
    </row>
    <row r="20" spans="1:7" s="6" customFormat="1" ht="18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</row>
    <row r="21" spans="1:7" ht="112.5">
      <c r="A21" s="12" t="s">
        <v>45</v>
      </c>
      <c r="B21" s="13" t="s">
        <v>53</v>
      </c>
      <c r="C21" s="13">
        <v>50</v>
      </c>
      <c r="D21" s="13">
        <v>60</v>
      </c>
      <c r="E21" s="13">
        <v>70</v>
      </c>
      <c r="F21" s="13">
        <v>80</v>
      </c>
      <c r="G21" s="13">
        <v>90</v>
      </c>
    </row>
    <row r="22" spans="1:7" ht="131.25">
      <c r="A22" s="12" t="s">
        <v>46</v>
      </c>
      <c r="B22" s="13" t="s">
        <v>53</v>
      </c>
      <c r="C22" s="13">
        <v>25</v>
      </c>
      <c r="D22" s="13">
        <v>30</v>
      </c>
      <c r="E22" s="13">
        <v>35</v>
      </c>
      <c r="F22" s="13">
        <v>40</v>
      </c>
      <c r="G22" s="13">
        <v>45</v>
      </c>
    </row>
    <row r="23" spans="1:7" ht="112.5">
      <c r="A23" s="12" t="s">
        <v>47</v>
      </c>
      <c r="B23" s="13" t="s">
        <v>53</v>
      </c>
      <c r="C23" s="13">
        <v>22</v>
      </c>
      <c r="D23" s="13">
        <v>24</v>
      </c>
      <c r="E23" s="13">
        <v>26</v>
      </c>
      <c r="F23" s="13">
        <v>28</v>
      </c>
      <c r="G23" s="13">
        <v>30</v>
      </c>
    </row>
    <row r="24" spans="1:8" ht="150">
      <c r="A24" s="12" t="s">
        <v>48</v>
      </c>
      <c r="B24" s="13" t="s">
        <v>53</v>
      </c>
      <c r="C24" s="16" t="s">
        <v>54</v>
      </c>
      <c r="D24" s="16" t="s">
        <v>55</v>
      </c>
      <c r="E24" s="16" t="s">
        <v>56</v>
      </c>
      <c r="F24" s="16" t="s">
        <v>57</v>
      </c>
      <c r="G24" s="16" t="s">
        <v>123</v>
      </c>
      <c r="H24" s="10"/>
    </row>
    <row r="25" spans="1:7" ht="131.25">
      <c r="A25" s="12" t="s">
        <v>49</v>
      </c>
      <c r="B25" s="13" t="s">
        <v>53</v>
      </c>
      <c r="C25" s="13">
        <v>4</v>
      </c>
      <c r="D25" s="13">
        <v>8</v>
      </c>
      <c r="E25" s="13">
        <v>12</v>
      </c>
      <c r="F25" s="13">
        <v>16</v>
      </c>
      <c r="G25" s="13">
        <v>20</v>
      </c>
    </row>
    <row r="26" spans="1:7" ht="225">
      <c r="A26" s="12" t="s">
        <v>50</v>
      </c>
      <c r="B26" s="13" t="s">
        <v>53</v>
      </c>
      <c r="C26" s="13">
        <v>10</v>
      </c>
      <c r="D26" s="13">
        <v>12</v>
      </c>
      <c r="E26" s="13">
        <v>14</v>
      </c>
      <c r="F26" s="13">
        <v>16</v>
      </c>
      <c r="G26" s="13">
        <v>20</v>
      </c>
    </row>
    <row r="27" spans="1:7" ht="150">
      <c r="A27" s="12" t="s">
        <v>51</v>
      </c>
      <c r="B27" s="13" t="s">
        <v>53</v>
      </c>
      <c r="C27" s="13">
        <v>10</v>
      </c>
      <c r="D27" s="13">
        <v>20</v>
      </c>
      <c r="E27" s="13">
        <v>30</v>
      </c>
      <c r="F27" s="13">
        <v>40</v>
      </c>
      <c r="G27" s="13">
        <v>50</v>
      </c>
    </row>
    <row r="28" spans="1:7" ht="112.5">
      <c r="A28" s="12" t="s">
        <v>52</v>
      </c>
      <c r="B28" s="13" t="s">
        <v>53</v>
      </c>
      <c r="C28" s="13">
        <v>20</v>
      </c>
      <c r="D28" s="13">
        <v>40</v>
      </c>
      <c r="E28" s="13">
        <v>60</v>
      </c>
      <c r="F28" s="13">
        <v>80</v>
      </c>
      <c r="G28" s="13">
        <v>100</v>
      </c>
    </row>
    <row r="29" spans="1:7" ht="56.25">
      <c r="A29" s="12" t="s">
        <v>40</v>
      </c>
      <c r="B29" s="13" t="s">
        <v>59</v>
      </c>
      <c r="C29" s="18">
        <v>27356</v>
      </c>
      <c r="D29" s="18">
        <v>28955</v>
      </c>
      <c r="E29" s="18">
        <v>30194</v>
      </c>
      <c r="F29" s="18">
        <v>32157</v>
      </c>
      <c r="G29" s="18">
        <v>36063</v>
      </c>
    </row>
    <row r="30" spans="1:7" ht="56.25">
      <c r="A30" s="12" t="s">
        <v>41</v>
      </c>
      <c r="B30" s="13" t="s">
        <v>59</v>
      </c>
      <c r="C30" s="18">
        <v>27000</v>
      </c>
      <c r="D30" s="18">
        <v>28955</v>
      </c>
      <c r="E30" s="18">
        <v>30194</v>
      </c>
      <c r="F30" s="18">
        <v>32157</v>
      </c>
      <c r="G30" s="18">
        <v>36063</v>
      </c>
    </row>
    <row r="31" spans="1:7" ht="18.75">
      <c r="A31" s="12" t="s">
        <v>42</v>
      </c>
      <c r="B31" s="13" t="s">
        <v>59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9" ht="18.75">
      <c r="A32" s="12" t="s">
        <v>43</v>
      </c>
      <c r="B32" s="13" t="s">
        <v>59</v>
      </c>
      <c r="C32" s="18">
        <v>356</v>
      </c>
      <c r="D32" s="17">
        <v>0</v>
      </c>
      <c r="E32" s="17">
        <v>0</v>
      </c>
      <c r="F32" s="17">
        <v>0</v>
      </c>
      <c r="G32" s="17">
        <v>0</v>
      </c>
      <c r="I32" s="11"/>
    </row>
    <row r="33" spans="1:9" ht="37.5">
      <c r="A33" s="12" t="s">
        <v>44</v>
      </c>
      <c r="B33" s="13" t="s">
        <v>59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I33" s="11"/>
    </row>
    <row r="34" ht="18.75">
      <c r="A34" s="10"/>
    </row>
    <row r="35" ht="18.75">
      <c r="A35" s="10"/>
    </row>
    <row r="36" ht="18.75">
      <c r="A36" s="10"/>
    </row>
    <row r="37" ht="18.75">
      <c r="A37" s="10"/>
    </row>
    <row r="38" ht="18.75">
      <c r="A38" s="10"/>
    </row>
    <row r="39" ht="18.75">
      <c r="A39" s="10"/>
    </row>
    <row r="40" ht="18.75">
      <c r="A40" s="10"/>
    </row>
  </sheetData>
  <sheetProtection/>
  <mergeCells count="4">
    <mergeCell ref="C17:D17"/>
    <mergeCell ref="E17:G17"/>
    <mergeCell ref="A17:A19"/>
    <mergeCell ref="B17:B19"/>
  </mergeCells>
  <printOptions horizontalCentered="1"/>
  <pageMargins left="0" right="0" top="0" bottom="0" header="0" footer="0"/>
  <pageSetup fitToHeight="1" fitToWidth="1" horizontalDpi="180" verticalDpi="18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="60" zoomScalePageLayoutView="0" workbookViewId="0" topLeftCell="A1">
      <selection activeCell="F21" sqref="F21"/>
    </sheetView>
  </sheetViews>
  <sheetFormatPr defaultColWidth="8.8515625" defaultRowHeight="15"/>
  <cols>
    <col min="1" max="1" width="36.57421875" style="19" customWidth="1"/>
    <col min="2" max="2" width="18.421875" style="1" customWidth="1"/>
    <col min="3" max="3" width="15.8515625" style="1" customWidth="1"/>
    <col min="4" max="7" width="21.28125" style="1" customWidth="1"/>
    <col min="8" max="16384" width="8.8515625" style="1" customWidth="1"/>
  </cols>
  <sheetData>
    <row r="1" ht="18.75">
      <c r="G1" s="2" t="s">
        <v>60</v>
      </c>
    </row>
    <row r="2" ht="18.75">
      <c r="G2" s="2" t="s">
        <v>61</v>
      </c>
    </row>
    <row r="3" ht="18.75">
      <c r="G3" s="2" t="s">
        <v>62</v>
      </c>
    </row>
    <row r="4" ht="18.75">
      <c r="G4" s="2" t="s">
        <v>63</v>
      </c>
    </row>
    <row r="5" ht="18.75">
      <c r="G5" s="2" t="s">
        <v>64</v>
      </c>
    </row>
    <row r="6" ht="18.75">
      <c r="A6" s="19" t="s">
        <v>0</v>
      </c>
    </row>
    <row r="7" ht="18.75">
      <c r="A7" s="19" t="s">
        <v>1</v>
      </c>
    </row>
    <row r="9" ht="18.75">
      <c r="A9" s="19" t="s">
        <v>68</v>
      </c>
    </row>
    <row r="11" ht="18.75">
      <c r="A11" s="19" t="s">
        <v>13</v>
      </c>
    </row>
    <row r="13" ht="18.75">
      <c r="A13" s="19" t="s">
        <v>14</v>
      </c>
    </row>
    <row r="15" ht="18.75">
      <c r="A15" s="19" t="s">
        <v>2</v>
      </c>
    </row>
    <row r="17" spans="1:7" ht="22.5" customHeight="1">
      <c r="A17" s="98" t="s">
        <v>3</v>
      </c>
      <c r="B17" s="98" t="s">
        <v>4</v>
      </c>
      <c r="C17" s="101" t="s">
        <v>5</v>
      </c>
      <c r="D17" s="101"/>
      <c r="E17" s="101" t="s">
        <v>6</v>
      </c>
      <c r="F17" s="101"/>
      <c r="G17" s="101"/>
    </row>
    <row r="18" spans="1:7" ht="56.25">
      <c r="A18" s="99"/>
      <c r="B18" s="99"/>
      <c r="C18" s="8" t="s">
        <v>7</v>
      </c>
      <c r="D18" s="8" t="s">
        <v>8</v>
      </c>
      <c r="E18" s="8" t="s">
        <v>9</v>
      </c>
      <c r="F18" s="8" t="s">
        <v>11</v>
      </c>
      <c r="G18" s="8" t="s">
        <v>10</v>
      </c>
    </row>
    <row r="19" spans="1:7" ht="18.75">
      <c r="A19" s="100"/>
      <c r="B19" s="100"/>
      <c r="C19" s="8">
        <v>2011</v>
      </c>
      <c r="D19" s="8">
        <v>2012</v>
      </c>
      <c r="E19" s="8">
        <v>2013</v>
      </c>
      <c r="F19" s="8">
        <v>2014</v>
      </c>
      <c r="G19" s="8">
        <v>2015</v>
      </c>
    </row>
    <row r="20" spans="1:7" s="6" customFormat="1" ht="18.7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</row>
    <row r="21" spans="1:7" s="6" customFormat="1" ht="56.25">
      <c r="A21" s="21" t="s">
        <v>69</v>
      </c>
      <c r="B21" s="22" t="s">
        <v>22</v>
      </c>
      <c r="C21" s="22">
        <v>96000</v>
      </c>
      <c r="D21" s="22">
        <v>9000</v>
      </c>
      <c r="E21" s="22"/>
      <c r="F21" s="22"/>
      <c r="G21" s="22"/>
    </row>
    <row r="22" spans="1:7" s="6" customFormat="1" ht="56.25">
      <c r="A22" s="21" t="s">
        <v>70</v>
      </c>
      <c r="B22" s="22" t="s">
        <v>22</v>
      </c>
      <c r="C22" s="22">
        <v>3300</v>
      </c>
      <c r="D22" s="22">
        <v>2900</v>
      </c>
      <c r="E22" s="22"/>
      <c r="F22" s="22"/>
      <c r="G22" s="22"/>
    </row>
    <row r="23" spans="1:7" s="6" customFormat="1" ht="56.25">
      <c r="A23" s="21" t="s">
        <v>71</v>
      </c>
      <c r="B23" s="22" t="s">
        <v>22</v>
      </c>
      <c r="C23" s="22">
        <v>9800</v>
      </c>
      <c r="D23" s="22">
        <v>9600</v>
      </c>
      <c r="E23" s="22"/>
      <c r="F23" s="22"/>
      <c r="G23" s="22"/>
    </row>
    <row r="24" spans="1:7" s="6" customFormat="1" ht="56.25">
      <c r="A24" s="21" t="s">
        <v>72</v>
      </c>
      <c r="B24" s="22" t="s">
        <v>22</v>
      </c>
      <c r="C24" s="22">
        <v>12000</v>
      </c>
      <c r="D24" s="22">
        <v>11800</v>
      </c>
      <c r="E24" s="22"/>
      <c r="F24" s="22"/>
      <c r="G24" s="22"/>
    </row>
    <row r="25" spans="1:7" s="6" customFormat="1" ht="75">
      <c r="A25" s="21" t="s">
        <v>73</v>
      </c>
      <c r="B25" s="22" t="s">
        <v>22</v>
      </c>
      <c r="C25" s="22">
        <v>18525</v>
      </c>
      <c r="D25" s="22">
        <v>17550</v>
      </c>
      <c r="E25" s="22"/>
      <c r="F25" s="22"/>
      <c r="G25" s="22"/>
    </row>
    <row r="26" spans="1:7" s="6" customFormat="1" ht="37.5">
      <c r="A26" s="21" t="s">
        <v>74</v>
      </c>
      <c r="B26" s="22" t="s">
        <v>22</v>
      </c>
      <c r="C26" s="22">
        <v>5400</v>
      </c>
      <c r="D26" s="22">
        <v>5300</v>
      </c>
      <c r="E26" s="22"/>
      <c r="F26" s="22"/>
      <c r="G26" s="22"/>
    </row>
    <row r="27" spans="1:7" s="6" customFormat="1" ht="18.75">
      <c r="A27" s="23" t="s">
        <v>65</v>
      </c>
      <c r="B27" s="22" t="s">
        <v>22</v>
      </c>
      <c r="C27" s="22">
        <v>43</v>
      </c>
      <c r="D27" s="22">
        <v>41</v>
      </c>
      <c r="E27" s="22"/>
      <c r="F27" s="22"/>
      <c r="G27" s="22"/>
    </row>
    <row r="28" spans="1:7" s="6" customFormat="1" ht="131.25">
      <c r="A28" s="21" t="s">
        <v>75</v>
      </c>
      <c r="B28" s="22" t="s">
        <v>22</v>
      </c>
      <c r="C28" s="22">
        <v>50</v>
      </c>
      <c r="D28" s="22">
        <v>60</v>
      </c>
      <c r="E28" s="22"/>
      <c r="F28" s="22"/>
      <c r="G28" s="22"/>
    </row>
    <row r="29" spans="1:7" s="6" customFormat="1" ht="93.75">
      <c r="A29" s="21" t="s">
        <v>76</v>
      </c>
      <c r="B29" s="22" t="s">
        <v>94</v>
      </c>
      <c r="C29" s="22">
        <v>2.3</v>
      </c>
      <c r="D29" s="22">
        <v>2.4</v>
      </c>
      <c r="E29" s="22">
        <v>2.6</v>
      </c>
      <c r="F29" s="22">
        <v>2.8</v>
      </c>
      <c r="G29" s="22">
        <v>3</v>
      </c>
    </row>
    <row r="30" spans="1:7" s="6" customFormat="1" ht="206.25">
      <c r="A30" s="21" t="s">
        <v>77</v>
      </c>
      <c r="B30" s="22" t="s">
        <v>15</v>
      </c>
      <c r="C30" s="22">
        <v>0.9</v>
      </c>
      <c r="D30" s="22">
        <v>0.8</v>
      </c>
      <c r="E30" s="22">
        <v>0.7</v>
      </c>
      <c r="F30" s="22">
        <v>0.6</v>
      </c>
      <c r="G30" s="22">
        <v>0.5</v>
      </c>
    </row>
    <row r="31" spans="1:7" s="6" customFormat="1" ht="168.75">
      <c r="A31" s="21" t="s">
        <v>78</v>
      </c>
      <c r="B31" s="22" t="s">
        <v>15</v>
      </c>
      <c r="C31" s="22">
        <v>120</v>
      </c>
      <c r="D31" s="22">
        <v>140</v>
      </c>
      <c r="E31" s="22">
        <v>160</v>
      </c>
      <c r="F31" s="22">
        <v>180</v>
      </c>
      <c r="G31" s="22">
        <v>200</v>
      </c>
    </row>
    <row r="32" spans="1:7" s="6" customFormat="1" ht="225">
      <c r="A32" s="21" t="s">
        <v>79</v>
      </c>
      <c r="B32" s="22" t="s">
        <v>95</v>
      </c>
      <c r="C32" s="22">
        <v>0</v>
      </c>
      <c r="D32" s="22">
        <v>0</v>
      </c>
      <c r="E32" s="22">
        <v>450</v>
      </c>
      <c r="F32" s="22">
        <v>450</v>
      </c>
      <c r="G32" s="22">
        <v>450</v>
      </c>
    </row>
    <row r="33" spans="1:7" s="6" customFormat="1" ht="337.5">
      <c r="A33" s="21" t="s">
        <v>80</v>
      </c>
      <c r="B33" s="22" t="s">
        <v>15</v>
      </c>
      <c r="C33" s="22">
        <v>32.5</v>
      </c>
      <c r="D33" s="22">
        <v>32.5</v>
      </c>
      <c r="E33" s="22">
        <v>32.5</v>
      </c>
      <c r="F33" s="22">
        <v>40.7</v>
      </c>
      <c r="G33" s="22">
        <v>40.7</v>
      </c>
    </row>
    <row r="34" spans="1:7" s="6" customFormat="1" ht="93.75">
      <c r="A34" s="21" t="s">
        <v>81</v>
      </c>
      <c r="B34" s="22" t="s">
        <v>95</v>
      </c>
      <c r="C34" s="22">
        <v>1321</v>
      </c>
      <c r="D34" s="22">
        <v>1321</v>
      </c>
      <c r="E34" s="22">
        <v>1321</v>
      </c>
      <c r="F34" s="22">
        <v>1321</v>
      </c>
      <c r="G34" s="22">
        <v>1321</v>
      </c>
    </row>
    <row r="35" spans="1:7" s="6" customFormat="1" ht="75">
      <c r="A35" s="21" t="s">
        <v>82</v>
      </c>
      <c r="B35" s="16" t="s">
        <v>100</v>
      </c>
      <c r="C35" s="22" t="s">
        <v>96</v>
      </c>
      <c r="D35" s="22" t="s">
        <v>97</v>
      </c>
      <c r="E35" s="22" t="s">
        <v>98</v>
      </c>
      <c r="F35" s="22" t="s">
        <v>99</v>
      </c>
      <c r="G35" s="22" t="s">
        <v>124</v>
      </c>
    </row>
    <row r="36" spans="1:7" s="6" customFormat="1" ht="168.75">
      <c r="A36" s="21" t="s">
        <v>83</v>
      </c>
      <c r="B36" s="22" t="s">
        <v>17</v>
      </c>
      <c r="C36" s="22">
        <v>52500</v>
      </c>
      <c r="D36" s="22">
        <v>55000</v>
      </c>
      <c r="E36" s="22">
        <v>57000</v>
      </c>
      <c r="F36" s="22">
        <v>60000</v>
      </c>
      <c r="G36" s="22">
        <v>63000</v>
      </c>
    </row>
    <row r="37" spans="1:8" ht="112.5">
      <c r="A37" s="21" t="s">
        <v>66</v>
      </c>
      <c r="B37" s="22" t="s">
        <v>17</v>
      </c>
      <c r="C37" s="22">
        <v>300</v>
      </c>
      <c r="D37" s="22">
        <v>300</v>
      </c>
      <c r="E37" s="22">
        <v>300</v>
      </c>
      <c r="F37" s="22">
        <v>300</v>
      </c>
      <c r="G37" s="22">
        <v>300</v>
      </c>
      <c r="H37" s="6"/>
    </row>
    <row r="38" spans="1:8" ht="150">
      <c r="A38" s="21" t="s">
        <v>67</v>
      </c>
      <c r="B38" s="16" t="s">
        <v>101</v>
      </c>
      <c r="C38" s="22">
        <v>16</v>
      </c>
      <c r="D38" s="22">
        <v>13</v>
      </c>
      <c r="E38" s="22">
        <v>14</v>
      </c>
      <c r="F38" s="22">
        <v>22</v>
      </c>
      <c r="G38" s="22">
        <v>22</v>
      </c>
      <c r="H38" s="6"/>
    </row>
    <row r="39" spans="1:7" ht="131.25">
      <c r="A39" s="21" t="s">
        <v>84</v>
      </c>
      <c r="B39" s="22" t="s">
        <v>15</v>
      </c>
      <c r="C39" s="22">
        <v>40.2</v>
      </c>
      <c r="D39" s="22">
        <v>50.4</v>
      </c>
      <c r="E39" s="22">
        <v>58.4</v>
      </c>
      <c r="F39" s="22">
        <v>69.4</v>
      </c>
      <c r="G39" s="22">
        <v>76.3</v>
      </c>
    </row>
    <row r="40" spans="1:8" ht="112.5">
      <c r="A40" s="21" t="s">
        <v>85</v>
      </c>
      <c r="B40" s="22" t="s">
        <v>102</v>
      </c>
      <c r="C40" s="16">
        <v>13.9</v>
      </c>
      <c r="D40" s="16">
        <v>13.2</v>
      </c>
      <c r="E40" s="16">
        <v>12.5</v>
      </c>
      <c r="F40" s="16"/>
      <c r="G40" s="16"/>
      <c r="H40" s="10"/>
    </row>
    <row r="41" spans="1:7" ht="93.75">
      <c r="A41" s="21" t="s">
        <v>86</v>
      </c>
      <c r="B41" s="22" t="s">
        <v>22</v>
      </c>
      <c r="C41" s="22">
        <v>518</v>
      </c>
      <c r="D41" s="22">
        <v>544</v>
      </c>
      <c r="E41" s="22">
        <v>571</v>
      </c>
      <c r="F41" s="22"/>
      <c r="G41" s="22"/>
    </row>
    <row r="42" spans="1:7" ht="75">
      <c r="A42" s="21" t="s">
        <v>87</v>
      </c>
      <c r="B42" s="22" t="s">
        <v>103</v>
      </c>
      <c r="C42" s="22">
        <v>2843</v>
      </c>
      <c r="D42" s="22">
        <v>2701</v>
      </c>
      <c r="E42" s="22">
        <v>2566</v>
      </c>
      <c r="F42" s="22"/>
      <c r="G42" s="22"/>
    </row>
    <row r="43" spans="1:7" ht="93.75">
      <c r="A43" s="21" t="s">
        <v>88</v>
      </c>
      <c r="B43" s="22" t="s">
        <v>15</v>
      </c>
      <c r="C43" s="22">
        <v>24</v>
      </c>
      <c r="D43" s="22">
        <v>23</v>
      </c>
      <c r="E43" s="22">
        <v>22</v>
      </c>
      <c r="F43" s="22">
        <v>21</v>
      </c>
      <c r="G43" s="22">
        <v>20</v>
      </c>
    </row>
    <row r="44" spans="1:7" ht="75">
      <c r="A44" s="21" t="s">
        <v>90</v>
      </c>
      <c r="B44" s="16" t="s">
        <v>104</v>
      </c>
      <c r="C44" s="22">
        <v>2.5</v>
      </c>
      <c r="D44" s="22">
        <v>3</v>
      </c>
      <c r="E44" s="22">
        <v>3.7</v>
      </c>
      <c r="F44" s="22">
        <v>4.3</v>
      </c>
      <c r="G44" s="22">
        <v>5</v>
      </c>
    </row>
    <row r="45" spans="1:7" ht="112.5">
      <c r="A45" s="21" t="s">
        <v>89</v>
      </c>
      <c r="B45" s="22" t="s">
        <v>15</v>
      </c>
      <c r="C45" s="22">
        <v>4.37</v>
      </c>
      <c r="D45" s="22"/>
      <c r="E45" s="22"/>
      <c r="F45" s="22"/>
      <c r="G45" s="22"/>
    </row>
    <row r="46" spans="1:7" ht="206.25">
      <c r="A46" s="21" t="s">
        <v>91</v>
      </c>
      <c r="B46" s="22" t="s">
        <v>15</v>
      </c>
      <c r="C46" s="22">
        <v>20</v>
      </c>
      <c r="D46" s="22"/>
      <c r="E46" s="22"/>
      <c r="F46" s="22"/>
      <c r="G46" s="22"/>
    </row>
    <row r="47" spans="1:7" ht="131.25">
      <c r="A47" s="21" t="s">
        <v>92</v>
      </c>
      <c r="B47" s="22" t="s">
        <v>105</v>
      </c>
      <c r="C47" s="22">
        <v>6027</v>
      </c>
      <c r="D47" s="22"/>
      <c r="E47" s="22"/>
      <c r="F47" s="22"/>
      <c r="G47" s="22"/>
    </row>
    <row r="48" spans="1:7" ht="131.25">
      <c r="A48" s="21" t="s">
        <v>93</v>
      </c>
      <c r="B48" s="22" t="s">
        <v>106</v>
      </c>
      <c r="C48" s="22">
        <v>54</v>
      </c>
      <c r="D48" s="22"/>
      <c r="E48" s="22"/>
      <c r="F48" s="22"/>
      <c r="G48" s="22"/>
    </row>
    <row r="49" spans="1:7" ht="56.25">
      <c r="A49" s="21" t="s">
        <v>40</v>
      </c>
      <c r="B49" s="22"/>
      <c r="C49" s="22">
        <f>SUM(C50)</f>
        <v>5365</v>
      </c>
      <c r="D49" s="22">
        <f>SUM(D50)</f>
        <v>5109</v>
      </c>
      <c r="E49" s="22">
        <f>SUM(E50)</f>
        <v>4415</v>
      </c>
      <c r="F49" s="22">
        <f>SUM(F50)</f>
        <v>3680</v>
      </c>
      <c r="G49" s="22">
        <v>4420</v>
      </c>
    </row>
    <row r="50" spans="1:7" ht="37.5">
      <c r="A50" s="21" t="s">
        <v>41</v>
      </c>
      <c r="B50" s="22"/>
      <c r="C50" s="22">
        <f>700+4665</f>
        <v>5365</v>
      </c>
      <c r="D50" s="22">
        <f>700+4409</f>
        <v>5109</v>
      </c>
      <c r="E50" s="22">
        <v>4415</v>
      </c>
      <c r="F50" s="22">
        <v>3680</v>
      </c>
      <c r="G50" s="22">
        <v>4420</v>
      </c>
    </row>
    <row r="51" spans="1:7" ht="18.75">
      <c r="A51" s="21" t="s">
        <v>42</v>
      </c>
      <c r="B51" s="22"/>
      <c r="C51" s="22"/>
      <c r="D51" s="22"/>
      <c r="E51" s="22"/>
      <c r="F51" s="22"/>
      <c r="G51" s="22"/>
    </row>
    <row r="52" spans="1:7" ht="18.75">
      <c r="A52" s="21" t="s">
        <v>43</v>
      </c>
      <c r="B52" s="22"/>
      <c r="C52" s="22"/>
      <c r="D52" s="22"/>
      <c r="E52" s="22"/>
      <c r="F52" s="22"/>
      <c r="G52" s="22"/>
    </row>
    <row r="53" spans="1:7" ht="18.75">
      <c r="A53" s="21" t="s">
        <v>44</v>
      </c>
      <c r="B53" s="22"/>
      <c r="C53" s="22"/>
      <c r="D53" s="22"/>
      <c r="E53" s="22"/>
      <c r="F53" s="22"/>
      <c r="G53" s="22"/>
    </row>
    <row r="54" ht="18.75">
      <c r="A54" s="20"/>
    </row>
    <row r="55" ht="18.75">
      <c r="A55" s="20"/>
    </row>
    <row r="56" ht="18.75">
      <c r="A56" s="20"/>
    </row>
    <row r="57" ht="18.75">
      <c r="A57" s="20"/>
    </row>
    <row r="58" ht="18.75">
      <c r="A58" s="20"/>
    </row>
    <row r="59" ht="18.75">
      <c r="A59" s="20"/>
    </row>
    <row r="60" ht="18.75">
      <c r="A60" s="20"/>
    </row>
  </sheetData>
  <sheetProtection/>
  <mergeCells count="4">
    <mergeCell ref="C17:D17"/>
    <mergeCell ref="E17:G17"/>
    <mergeCell ref="A17:A19"/>
    <mergeCell ref="B17:B19"/>
  </mergeCells>
  <printOptions horizontalCentered="1"/>
  <pageMargins left="0" right="0" top="0" bottom="0" header="0" footer="0"/>
  <pageSetup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2011-11-01T07:06:46Z</cp:lastPrinted>
  <dcterms:created xsi:type="dcterms:W3CDTF">2006-09-28T05:33:49Z</dcterms:created>
  <dcterms:modified xsi:type="dcterms:W3CDTF">2013-01-22T11:16:49Z</dcterms:modified>
  <cp:category/>
  <cp:version/>
  <cp:contentType/>
  <cp:contentStatus/>
</cp:coreProperties>
</file>